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75" windowWidth="15135" windowHeight="7470" activeTab="1"/>
  </bookViews>
  <sheets>
    <sheet name="List2" sheetId="2" r:id="rId1"/>
    <sheet name="PRIHODI I RASHODI" sheetId="1" r:id="rId2"/>
  </sheets>
  <definedNames>
    <definedName name="OSNOVNE_ŠKOLE__ANTUN_NEMČIĆ_GOSTOVINSKI___ZA_2012._GODINU">'PRIHODI I RASHODI'!$A$3:$F$3</definedName>
    <definedName name="PRORAČUNSKI_KORISNICI">List2!$A$2:$A$11</definedName>
  </definedNames>
  <calcPr calcId="145621"/>
</workbook>
</file>

<file path=xl/calcChain.xml><?xml version="1.0" encoding="utf-8"?>
<calcChain xmlns="http://schemas.openxmlformats.org/spreadsheetml/2006/main">
  <c r="E354" i="1" l="1"/>
  <c r="E357" i="1"/>
  <c r="D359" i="1"/>
  <c r="E359" i="1"/>
  <c r="F81" i="1" l="1"/>
  <c r="E99" i="1"/>
  <c r="F75" i="1"/>
  <c r="F65" i="1"/>
  <c r="F87" i="1"/>
  <c r="F69" i="1"/>
  <c r="F332" i="1" l="1"/>
  <c r="E323" i="1"/>
  <c r="F323" i="1" s="1"/>
  <c r="E105" i="1" l="1"/>
  <c r="E100" i="1"/>
  <c r="F290" i="1" l="1"/>
  <c r="F289" i="1"/>
  <c r="E201" i="1"/>
  <c r="D201" i="1"/>
  <c r="E286" i="1"/>
  <c r="D286" i="1"/>
  <c r="F284" i="1"/>
  <c r="F285" i="1"/>
  <c r="E328" i="1"/>
  <c r="D328" i="1"/>
  <c r="E337" i="1"/>
  <c r="F155" i="1"/>
  <c r="E155" i="1"/>
  <c r="D150" i="1"/>
  <c r="E150" i="1"/>
  <c r="E48" i="1"/>
  <c r="D48" i="1"/>
  <c r="F328" i="1" l="1"/>
  <c r="F286" i="1"/>
  <c r="D155" i="1"/>
  <c r="F52" i="1"/>
  <c r="E52" i="1"/>
  <c r="D52" i="1"/>
  <c r="F337" i="1"/>
  <c r="F148" i="1"/>
  <c r="F150" i="1" s="1"/>
  <c r="E237" i="1" l="1"/>
  <c r="E336" i="1" l="1"/>
  <c r="E54" i="1"/>
  <c r="E51" i="1"/>
  <c r="F320" i="1"/>
  <c r="D54" i="1"/>
  <c r="D51" i="1"/>
  <c r="D238" i="1" l="1"/>
  <c r="D237" i="1"/>
  <c r="D240" i="1"/>
  <c r="D234" i="1"/>
  <c r="D104" i="1"/>
  <c r="E104" i="1"/>
  <c r="D96" i="1"/>
  <c r="E102" i="1"/>
  <c r="D102" i="1"/>
  <c r="E103" i="1"/>
  <c r="F103" i="1"/>
  <c r="D103" i="1"/>
  <c r="E311" i="1"/>
  <c r="E312" i="1" s="1"/>
  <c r="D311" i="1"/>
  <c r="D321" i="1" s="1"/>
  <c r="D312" i="1" l="1"/>
  <c r="E321" i="1"/>
  <c r="D324" i="1"/>
  <c r="D99" i="1"/>
  <c r="F99" i="1" s="1"/>
  <c r="D100" i="1"/>
  <c r="F336" i="1" l="1"/>
  <c r="E325" i="1"/>
  <c r="D325" i="1"/>
  <c r="E324" i="1"/>
  <c r="E141" i="1"/>
  <c r="F141" i="1"/>
  <c r="D141" i="1"/>
  <c r="D275" i="1"/>
  <c r="D336" i="1"/>
  <c r="E276" i="1"/>
  <c r="D276" i="1"/>
  <c r="E274" i="1"/>
  <c r="E330" i="1" s="1"/>
  <c r="F274" i="1"/>
  <c r="F330" i="1" s="1"/>
  <c r="D274" i="1"/>
  <c r="D330" i="1" s="1"/>
  <c r="E240" i="1"/>
  <c r="E239" i="1"/>
  <c r="E322" i="1" s="1"/>
  <c r="D239" i="1"/>
  <c r="E333" i="1"/>
  <c r="D333" i="1"/>
  <c r="D198" i="1"/>
  <c r="E140" i="1"/>
  <c r="E329" i="1" s="1"/>
  <c r="F140" i="1"/>
  <c r="D140" i="1"/>
  <c r="E139" i="1"/>
  <c r="F139" i="1"/>
  <c r="D139" i="1"/>
  <c r="D319" i="1" s="1"/>
  <c r="F105" i="1"/>
  <c r="D105" i="1"/>
  <c r="E101" i="1"/>
  <c r="E340" i="1" s="1"/>
  <c r="D101" i="1"/>
  <c r="D340" i="1" s="1"/>
  <c r="F76" i="1"/>
  <c r="F64" i="1"/>
  <c r="F62" i="1"/>
  <c r="D327" i="1"/>
  <c r="D53" i="1"/>
  <c r="D335" i="1" s="1"/>
  <c r="F53" i="1"/>
  <c r="F335" i="1" s="1"/>
  <c r="E53" i="1"/>
  <c r="E335" i="1" s="1"/>
  <c r="F198" i="1" l="1"/>
  <c r="D334" i="1"/>
  <c r="D329" i="1"/>
  <c r="D106" i="1"/>
  <c r="E327" i="1"/>
  <c r="F142" i="1"/>
  <c r="E142" i="1"/>
  <c r="D142" i="1"/>
  <c r="F100" i="1"/>
  <c r="F178" i="1" l="1"/>
  <c r="E212" i="1" l="1"/>
  <c r="E96" i="1"/>
  <c r="E106" i="1"/>
  <c r="E221" i="1"/>
  <c r="E275" i="1"/>
  <c r="E271" i="1"/>
  <c r="E238" i="1" l="1"/>
  <c r="E334" i="1" s="1"/>
  <c r="F325" i="1"/>
  <c r="F238" i="1" l="1"/>
  <c r="F78" i="1"/>
  <c r="F101" i="1" s="1"/>
  <c r="F340" i="1" s="1"/>
  <c r="D197" i="1" l="1"/>
  <c r="D331" i="1" s="1"/>
  <c r="D202" i="1" l="1"/>
  <c r="E55" i="1"/>
  <c r="F339" i="1"/>
  <c r="F338" i="1"/>
  <c r="E181" i="1" l="1"/>
  <c r="F307" i="1"/>
  <c r="F306" i="1"/>
  <c r="F305" i="1"/>
  <c r="F304" i="1"/>
  <c r="F303" i="1"/>
  <c r="F302" i="1"/>
  <c r="F301" i="1"/>
  <c r="F300" i="1"/>
  <c r="F299" i="1"/>
  <c r="F298" i="1"/>
  <c r="F297" i="1"/>
  <c r="F311" i="1" l="1"/>
  <c r="F181" i="1"/>
  <c r="E197" i="1"/>
  <c r="E331" i="1" s="1"/>
  <c r="E308" i="1"/>
  <c r="D308" i="1"/>
  <c r="E136" i="1"/>
  <c r="D136" i="1"/>
  <c r="F326" i="1"/>
  <c r="E10" i="1" l="1"/>
  <c r="D10" i="1"/>
  <c r="E341" i="1"/>
  <c r="F331" i="1"/>
  <c r="F321" i="1"/>
  <c r="F312" i="1"/>
  <c r="E202" i="1"/>
  <c r="F308" i="1"/>
  <c r="F266" i="1"/>
  <c r="F267" i="1"/>
  <c r="F269" i="1"/>
  <c r="F270" i="1"/>
  <c r="F275" i="1" s="1"/>
  <c r="F249" i="1"/>
  <c r="F250" i="1"/>
  <c r="F251" i="1"/>
  <c r="F252" i="1"/>
  <c r="F253" i="1"/>
  <c r="F254" i="1"/>
  <c r="F255" i="1"/>
  <c r="F256" i="1"/>
  <c r="F257" i="1"/>
  <c r="F258" i="1"/>
  <c r="F259" i="1"/>
  <c r="F261" i="1"/>
  <c r="F262" i="1"/>
  <c r="F263" i="1"/>
  <c r="F264" i="1"/>
  <c r="F265" i="1"/>
  <c r="F227" i="1"/>
  <c r="F228" i="1"/>
  <c r="F229" i="1"/>
  <c r="F232" i="1"/>
  <c r="F233" i="1"/>
  <c r="F239" i="1" s="1"/>
  <c r="F211" i="1"/>
  <c r="F213" i="1"/>
  <c r="F214" i="1"/>
  <c r="F215" i="1"/>
  <c r="F216" i="1"/>
  <c r="F217" i="1"/>
  <c r="F218" i="1"/>
  <c r="F219" i="1"/>
  <c r="F220" i="1"/>
  <c r="F222" i="1"/>
  <c r="F223" i="1"/>
  <c r="F224" i="1"/>
  <c r="F225" i="1"/>
  <c r="F226" i="1"/>
  <c r="F208" i="1"/>
  <c r="F190" i="1"/>
  <c r="F191" i="1"/>
  <c r="F192" i="1"/>
  <c r="F201" i="1" s="1"/>
  <c r="F193" i="1"/>
  <c r="F170" i="1"/>
  <c r="F171" i="1"/>
  <c r="F172" i="1"/>
  <c r="F173" i="1"/>
  <c r="F174" i="1"/>
  <c r="F175" i="1"/>
  <c r="F176" i="1"/>
  <c r="F177" i="1"/>
  <c r="F179" i="1"/>
  <c r="F180" i="1"/>
  <c r="F182" i="1"/>
  <c r="F183" i="1"/>
  <c r="F184" i="1"/>
  <c r="F185" i="1"/>
  <c r="F186" i="1"/>
  <c r="F187" i="1"/>
  <c r="F188" i="1"/>
  <c r="F189" i="1"/>
  <c r="F169" i="1"/>
  <c r="F86" i="1"/>
  <c r="F90" i="1"/>
  <c r="F91" i="1"/>
  <c r="F92" i="1"/>
  <c r="F63" i="1"/>
  <c r="F66" i="1"/>
  <c r="F67" i="1"/>
  <c r="F71" i="1"/>
  <c r="F72" i="1"/>
  <c r="F73" i="1"/>
  <c r="F74" i="1"/>
  <c r="F77" i="1"/>
  <c r="F79" i="1"/>
  <c r="F82" i="1"/>
  <c r="F83" i="1"/>
  <c r="F84" i="1"/>
  <c r="F85" i="1"/>
  <c r="F61" i="1"/>
  <c r="F33" i="1"/>
  <c r="F34" i="1"/>
  <c r="F35" i="1"/>
  <c r="F36" i="1"/>
  <c r="F37" i="1"/>
  <c r="F38" i="1"/>
  <c r="F39" i="1"/>
  <c r="F40" i="1"/>
  <c r="F41" i="1"/>
  <c r="F42" i="1"/>
  <c r="F43" i="1"/>
  <c r="F44" i="1"/>
  <c r="F31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17" i="1"/>
  <c r="F248" i="1"/>
  <c r="F247" i="1"/>
  <c r="F334" i="1" l="1"/>
  <c r="F237" i="1"/>
  <c r="F51" i="1"/>
  <c r="F104" i="1"/>
  <c r="F96" i="1"/>
  <c r="F102" i="1"/>
  <c r="F324" i="1" s="1"/>
  <c r="F276" i="1"/>
  <c r="F240" i="1"/>
  <c r="F333" i="1"/>
  <c r="F197" i="1"/>
  <c r="F327" i="1"/>
  <c r="F202" i="1" l="1"/>
  <c r="F106" i="1"/>
  <c r="D55" i="1" l="1"/>
  <c r="D194" i="1"/>
  <c r="E194" i="1"/>
  <c r="F194" i="1" l="1"/>
  <c r="D277" i="1" l="1"/>
  <c r="E277" i="1"/>
  <c r="E291" i="1" s="1"/>
  <c r="E241" i="1"/>
  <c r="D241" i="1"/>
  <c r="E234" i="1"/>
  <c r="E160" i="1" s="1"/>
  <c r="F234" i="1" l="1"/>
  <c r="F241" i="1"/>
  <c r="F277" i="1"/>
  <c r="F45" i="1" l="1"/>
  <c r="F54" i="1" l="1"/>
  <c r="F329" i="1" s="1"/>
  <c r="F48" i="1"/>
  <c r="F10" i="1" s="1"/>
  <c r="D271" i="1"/>
  <c r="D291" i="1" l="1"/>
  <c r="D160" i="1"/>
  <c r="F55" i="1"/>
  <c r="F271" i="1"/>
  <c r="F160" i="1" s="1"/>
  <c r="E8" i="1"/>
  <c r="F291" i="1" l="1"/>
  <c r="D322" i="1"/>
  <c r="F8" i="1"/>
  <c r="D8" i="1"/>
  <c r="F322" i="1" l="1"/>
  <c r="F341" i="1" s="1"/>
  <c r="D341" i="1"/>
</calcChain>
</file>

<file path=xl/sharedStrings.xml><?xml version="1.0" encoding="utf-8"?>
<sst xmlns="http://schemas.openxmlformats.org/spreadsheetml/2006/main" count="669" uniqueCount="212">
  <si>
    <t>OBRAZLOŽENJE IZMJENE  PLANA</t>
  </si>
  <si>
    <t>OSNOVNE ŠKOLE ANTUN NEMČIĆ GOSTOVINSKI</t>
  </si>
  <si>
    <t>OSNOVNE ŠKOLE BRAĆA RADIĆ</t>
  </si>
  <si>
    <t>OSNOVNE ŠKOLE ĐURO ESTER</t>
  </si>
  <si>
    <t>UMJETNIČKE ŠKOLE FORTUNAT PINTARIĆ</t>
  </si>
  <si>
    <t>COOR PODRAVSKO SUNCE</t>
  </si>
  <si>
    <t>MUZEJA GRADA KOPRIVNICE</t>
  </si>
  <si>
    <t>KNJIŽNICE I ČITAONICE FRAN GALOVIĆ</t>
  </si>
  <si>
    <t>PUČKOG OTVORENOG UČILIŠTA</t>
  </si>
  <si>
    <t>JAVNE VATROGASNE POSTROJBE GRADA KOPRIVNICE</t>
  </si>
  <si>
    <t>DJEČJEG VRTIĆA KOPRIVNICE</t>
  </si>
  <si>
    <t>Naziv konta</t>
  </si>
  <si>
    <t>SMANJENJE/ POVEĆANJE</t>
  </si>
  <si>
    <t>PLAN ZA 2015</t>
  </si>
  <si>
    <t>IZVOR PRIHODA - POZICIJA</t>
  </si>
  <si>
    <t>RASHOD -Pozicija</t>
  </si>
  <si>
    <t>KONTO</t>
  </si>
  <si>
    <t>NAZIV PRORAČUNSKOG KORISNIKA</t>
  </si>
  <si>
    <t>RAZDJEL:</t>
  </si>
  <si>
    <t>PRIHOD -Pozicija</t>
  </si>
  <si>
    <t>RASHODI</t>
  </si>
  <si>
    <t>PRIHODI</t>
  </si>
  <si>
    <t>SVEUKUPNO PRIHODI</t>
  </si>
  <si>
    <t>SVEUKUPNO PROGRAM</t>
  </si>
  <si>
    <t>SVEUKUPNO KORISNIK</t>
  </si>
  <si>
    <t>UKUPNO PRIHODI AKTIVNOSTI</t>
  </si>
  <si>
    <t>UKUPNO RASHODI AKTIVNOST</t>
  </si>
  <si>
    <t xml:space="preserve">RASHOD </t>
  </si>
  <si>
    <t xml:space="preserve">PRIHOD </t>
  </si>
  <si>
    <t>SVAKA AKTIVNOST IMA SVOJE PRIHODE I SVOJE RASHODE</t>
  </si>
  <si>
    <t>GLAVA:</t>
  </si>
  <si>
    <t>PUČKO OTVORENO UČILIŠTE</t>
  </si>
  <si>
    <t>USTANOVE U KULTURI</t>
  </si>
  <si>
    <t>140.5</t>
  </si>
  <si>
    <t>140.6</t>
  </si>
  <si>
    <t>484.1</t>
  </si>
  <si>
    <t>530.4</t>
  </si>
  <si>
    <t>Tekuće pomoći od međunarodnih organizacija-POU</t>
  </si>
  <si>
    <t>Kapitalne pomoći od međunarodnih organizacija-POU</t>
  </si>
  <si>
    <t>Tekuće pomoći proračunskim korisnicima-Pučko</t>
  </si>
  <si>
    <t>Kamate na oročena sredstva i depozite po viđenju-POU</t>
  </si>
  <si>
    <t>Prihodi  od zakupa i iznajmljivanje imovine-Pučko učilište</t>
  </si>
  <si>
    <t>Ostali nespomenuti prihodi- Pučko učilište</t>
  </si>
  <si>
    <t>Ostali nespomenuti prihodi- HZZ volonteri POU</t>
  </si>
  <si>
    <t>Plaće u novcu</t>
  </si>
  <si>
    <t>Doprinosi za zdravstveno osiguranje</t>
  </si>
  <si>
    <t>Doprinosi za zapošljavanje</t>
  </si>
  <si>
    <t>Naknade za prijevoz, za rad na terenu i odvojeni život</t>
  </si>
  <si>
    <t>Uredski materijal i ostali materijalni rashodi</t>
  </si>
  <si>
    <t>Energija</t>
  </si>
  <si>
    <t>Sitni inventar i auto gume</t>
  </si>
  <si>
    <t>Usluge telefona, pošte i prijevoza</t>
  </si>
  <si>
    <t>Usluge tekućeg i investicijskog održavanja</t>
  </si>
  <si>
    <t>Usluge promidžbe i informiranja</t>
  </si>
  <si>
    <t>Usluge promidžbe i informiranja-vlastiti prihodi</t>
  </si>
  <si>
    <t>Komunalne usluge</t>
  </si>
  <si>
    <t>Zdravstvene i veterinarske usluge</t>
  </si>
  <si>
    <t>Računalne usluge</t>
  </si>
  <si>
    <t>Ostale usluge</t>
  </si>
  <si>
    <t>Ostale usluge-vlastiti prihodi</t>
  </si>
  <si>
    <t>Zakupnine i najamnine</t>
  </si>
  <si>
    <t>*Naknade troškova osobama izvan radnog odnosa</t>
  </si>
  <si>
    <t>Reprezentacija-vlastiti prihodi</t>
  </si>
  <si>
    <t>Ostali nespomenuti rashodi poslovanja</t>
  </si>
  <si>
    <t xml:space="preserve">Ostali nespomenuti rashodi poslovanja-vlastiti prihodi
</t>
  </si>
  <si>
    <t xml:space="preserve">Zatezne kamate
</t>
  </si>
  <si>
    <t>Dodatna ulaganja na građevinskim objektima</t>
  </si>
  <si>
    <t>Službena putovanja</t>
  </si>
  <si>
    <t xml:space="preserve">Stručno usavršavanje zaposlenika
</t>
  </si>
  <si>
    <t>Intelektualne i osobne usluge</t>
  </si>
  <si>
    <t>Premije osiguranja</t>
  </si>
  <si>
    <t>Reprezentacija</t>
  </si>
  <si>
    <t xml:space="preserve">Uređaji, strojevi i oprema za ostale namjene
</t>
  </si>
  <si>
    <t>Plaće za redovan rad</t>
  </si>
  <si>
    <t>A300401 CENTAR STUDIJA KORIVNICA -08 PUČKO OTVORENO UČILIŠTE</t>
  </si>
  <si>
    <t>A300404 ANDRAGOŠKA DJELATNOST</t>
  </si>
  <si>
    <t>PROGRAM - 3004 CIJELOŽIVOTNO I VISOKO OBRAZOVANJE</t>
  </si>
  <si>
    <t>A300405 ANDRAGOŠKA DJELATNOST V-EDUCA</t>
  </si>
  <si>
    <t xml:space="preserve">Stručno usavršavanje zaposlenika
</t>
  </si>
  <si>
    <t>Bankarske usluge i usluge platnog prometa</t>
  </si>
  <si>
    <t>Uređaji, strojevi i oprema za ostale namjene</t>
  </si>
  <si>
    <t>2350.2</t>
  </si>
  <si>
    <t>2350.4</t>
  </si>
  <si>
    <t>2351.1</t>
  </si>
  <si>
    <t>5708.1</t>
  </si>
  <si>
    <t>5719.1</t>
  </si>
  <si>
    <t>5719.2</t>
  </si>
  <si>
    <t>5719.3</t>
  </si>
  <si>
    <t>5719.4</t>
  </si>
  <si>
    <t>PROGRAM - 3008 GLAZBENO-SCENSKA I FILMSKA DJELATNOST</t>
  </si>
  <si>
    <t>A300801 GLAZBENO-SCENSKA DJELATNOST -08 PUČKO OTVORENO UČILIŠTE</t>
  </si>
  <si>
    <t>Ostali rashodi za zaposlene</t>
  </si>
  <si>
    <t>Inntelektualne i osobne usluge</t>
  </si>
  <si>
    <t>2340.2</t>
  </si>
  <si>
    <t>Članarine</t>
  </si>
  <si>
    <t>Naknade za rad predstavničkih i izvršnih tijela, povjerenstava i slično</t>
  </si>
  <si>
    <t>3080.1</t>
  </si>
  <si>
    <t>Ostale usluge županija</t>
  </si>
  <si>
    <t>Zakupnine i najamnine županija</t>
  </si>
  <si>
    <t xml:space="preserve">A300802 FILMSKA DJELATNOST 08-PUČKO UČILIŠTE </t>
  </si>
  <si>
    <t>Zakupnine i najamnjne</t>
  </si>
  <si>
    <t>Usluge telefona i interneta - vlastiti prihodi</t>
  </si>
  <si>
    <t>Usluge tekućeg i investicijskog održavanja - vlastiti prihodi</t>
  </si>
  <si>
    <t xml:space="preserve">Elektronski mediji-vlastiti prihodi
</t>
  </si>
  <si>
    <t>Iznošenje i odvoz smeća - vlastiti prihodi</t>
  </si>
  <si>
    <t xml:space="preserve">Zakupnine i najamnine-vlastiti prihodi
</t>
  </si>
  <si>
    <t>Ugovori o djelu-vlastiti prihodi</t>
  </si>
  <si>
    <t xml:space="preserve">Premije osiguranja-vlastiti prihodi
</t>
  </si>
  <si>
    <t xml:space="preserve">Reprezentacija-vlastiti prihodi
</t>
  </si>
  <si>
    <t xml:space="preserve">Članarine-vlastiti prihodi
</t>
  </si>
  <si>
    <t>Službena putovanja  - vlastiti prihodi</t>
  </si>
  <si>
    <t>Energija - vlastiti prihodi</t>
  </si>
  <si>
    <t>Sitni inventar i auto gume - vlastiti prihodi</t>
  </si>
  <si>
    <t>A300803 GLAZBENO-SCENSKA DJELATNOST</t>
  </si>
  <si>
    <t xml:space="preserve">Sitni inventar i auto gume
</t>
  </si>
  <si>
    <t>Ostali nespomenuti prihodi Pučko učilište</t>
  </si>
  <si>
    <t>Prihodi od pruženih usluga Pučko učilište</t>
  </si>
  <si>
    <t>Tekuće pomoći proračunskim korisnicima - Pučko</t>
  </si>
  <si>
    <t>Ostali nespomenuti prihodi HZZ volonteri POU</t>
  </si>
  <si>
    <t>službena putovanja</t>
  </si>
  <si>
    <t>računalne usluge-vlastiti prihodi</t>
  </si>
  <si>
    <t>Uslige platnog prometa-vlastiti prihodi</t>
  </si>
  <si>
    <t>naknade za rad predstavničkih i izvršnih tijela i povjerenstava</t>
  </si>
  <si>
    <t>računalne usluge</t>
  </si>
  <si>
    <t>temeljem povećanja opsega obrazovnog programa</t>
  </si>
  <si>
    <t>Uredski materijali i ostali mat.rashodi-vl</t>
  </si>
  <si>
    <t>Sitni inventar i auto gume - vlastita</t>
  </si>
  <si>
    <t>2300.1</t>
  </si>
  <si>
    <t>Usluge telefona, pošte i prijevoza-vlastita</t>
  </si>
  <si>
    <t>Komunalne usluge-vlastita</t>
  </si>
  <si>
    <t>2320.1</t>
  </si>
  <si>
    <t>Računalne usluge-vlastiti</t>
  </si>
  <si>
    <t>2340.1</t>
  </si>
  <si>
    <t>2350.3</t>
  </si>
  <si>
    <t>Bankarske usl.i usl. platnog prometa</t>
  </si>
  <si>
    <t>Uređaji,strojevi i oprema za ost.nam.</t>
  </si>
  <si>
    <t>intelektualne i osobne usluge-min</t>
  </si>
  <si>
    <t>Vlastiti prihodi</t>
  </si>
  <si>
    <t>temeljem realizacije</t>
  </si>
  <si>
    <t>kamate po  podračunu</t>
  </si>
  <si>
    <t>Višak prihoda</t>
  </si>
  <si>
    <t>020</t>
  </si>
  <si>
    <t xml:space="preserve"> II IZMJENE I DOPUNE FINANCIJSKOG PLANA ZA 2016. GODINU</t>
  </si>
  <si>
    <t>PLAN ZA 2016</t>
  </si>
  <si>
    <t>NOVI PLAN 2016</t>
  </si>
  <si>
    <t>knjige u knjižnicama</t>
  </si>
  <si>
    <t>5762.1</t>
  </si>
  <si>
    <t>Uređaji, strojevi i oprema za ostale namjene- vl.sredstva</t>
  </si>
  <si>
    <t>Uređaji, strojevi i oprema za ostale namjene-ministarstvo</t>
  </si>
  <si>
    <t xml:space="preserve">prijenos sredstava i zatvaranje računa </t>
  </si>
  <si>
    <t>Prihodi iz nadležnog proračuna za financiranje rashoda za nabavu nefinancijske imovine</t>
  </si>
  <si>
    <t>Prihod od pozitivnih tečajnih razlika</t>
  </si>
  <si>
    <t>Tekuće donacije</t>
  </si>
  <si>
    <t>Prihodi iz nadležnog proračuna za financiranje rashoda  poslovanje</t>
  </si>
  <si>
    <t>Materijal i dijelovi za tekuće i investicijsko održavanje</t>
  </si>
  <si>
    <t>Prijevozna sredstva u cestovnom prometu</t>
  </si>
  <si>
    <t>Prihodi iz nadležnog proračuna za financiranje rashoda poslovanja</t>
  </si>
  <si>
    <t>povećanje- ispravak knjiženja zbog obračuna kopiranja</t>
  </si>
  <si>
    <t>Pristojbe i naknade</t>
  </si>
  <si>
    <t>izgradnja kotlovnice- po ugovoru</t>
  </si>
  <si>
    <t>router i telefon</t>
  </si>
  <si>
    <t>povećanje- sajam filma u Rijeci</t>
  </si>
  <si>
    <t>temeljem povećanja opsega kino programa</t>
  </si>
  <si>
    <t>temeljem povećanja glazbeno-scenskog programa</t>
  </si>
  <si>
    <t>izmjene temeljem  EU prijavnog obrasca</t>
  </si>
  <si>
    <t>Uredska oprema i namještaj</t>
  </si>
  <si>
    <t>Dodatna ulaganja na građevinskim objektima Ministarstvo</t>
  </si>
  <si>
    <t>tečajne razlike po podračunu</t>
  </si>
  <si>
    <t>donacija za glazbene večeri</t>
  </si>
  <si>
    <t>Tekuće pomoći iz državnog proračuna temeljem prijenosa EU sredstava</t>
  </si>
  <si>
    <t>predujam od 80% financiran od EU</t>
  </si>
  <si>
    <t>Vlastiti prihodi POU</t>
  </si>
  <si>
    <t>Kapitalne donacije- Proračunski korisnici</t>
  </si>
  <si>
    <t>Opći prihodi i primici- POU</t>
  </si>
  <si>
    <t>HZZ- za proračunske korisnike</t>
  </si>
  <si>
    <t>prema ugovoru za izgradnju  kotlovnice</t>
  </si>
  <si>
    <t>višak prihoda-ministarstvo (osnovno obrazovanje)</t>
  </si>
  <si>
    <t>Višak prihoda-ministarstvo</t>
  </si>
  <si>
    <t>manjak prihoda</t>
  </si>
  <si>
    <t>višak prihoda HZZ</t>
  </si>
  <si>
    <t>računalna oprema</t>
  </si>
  <si>
    <t>nabava laptopa za kinoprojektor</t>
  </si>
  <si>
    <t>povećanje temeljem dopune plana stučnog usavršavanja</t>
  </si>
  <si>
    <t>Tekuće pomoći iz nenadležnog proračuna- pror. korisnici</t>
  </si>
  <si>
    <t>višak prihoda</t>
  </si>
  <si>
    <t>Kapitalne donacije-proračunski korisnici</t>
  </si>
  <si>
    <t>povećanje za službeni put</t>
  </si>
  <si>
    <t>povećanje temeljem usuglašavanja</t>
  </si>
  <si>
    <t>Ostvareni višak prihoda</t>
  </si>
  <si>
    <t xml:space="preserve">odustajanje od projekta </t>
  </si>
  <si>
    <t>temeljem ugovora Ministarstva kulture</t>
  </si>
  <si>
    <t>kapitalna donacija</t>
  </si>
  <si>
    <t>nabava službenog vozila (dotrajalo službeno vozilo staro 15.g.)</t>
  </si>
  <si>
    <t>razlika- višak po EU projektu</t>
  </si>
  <si>
    <t>donacija</t>
  </si>
  <si>
    <t>Uredski mat. I ostali materijalni rashodi</t>
  </si>
  <si>
    <t>Uredski mat i ostali materijalni rashodi</t>
  </si>
  <si>
    <t xml:space="preserve">Službena putovanja  </t>
  </si>
  <si>
    <t>preinake učionice na VPŠ-u- molimo razmatranje</t>
  </si>
  <si>
    <t>manjak po EU projektu</t>
  </si>
  <si>
    <t>višak po EU projektu</t>
  </si>
  <si>
    <t xml:space="preserve">manjak </t>
  </si>
  <si>
    <t>projekcijska lampa i protupožarni ormarić</t>
  </si>
  <si>
    <t>A300407 ANDRAGOŠKA DJELATNOST V-HZZ</t>
  </si>
  <si>
    <t>KAPITALNI PROJEKT A300805 IZGRADNJA KOTLOVNICE</t>
  </si>
  <si>
    <t>Kapitalne pomoći proračunskim korisnicima-Pučko</t>
  </si>
  <si>
    <t>prema ugovoru za županijom</t>
  </si>
  <si>
    <t>Prihodi iz nadležnog proračuna za financiranje rashoda za nabavu nef. Imovine</t>
  </si>
  <si>
    <t>troškovi "Tjedan cjeloživotnog učenja "</t>
  </si>
  <si>
    <t>A300406 ANDRAGOŠKA DJELATNOST-OBRAZOVANJE ODRASLIH</t>
  </si>
  <si>
    <t xml:space="preserve">Predsjednik upravnog vijeća </t>
  </si>
  <si>
    <t>mag.pol. Siniša Fabijanec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</si>
</sst>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00"/>
  </numFmts>
  <fonts count="28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6"/>
      <color theme="3" tint="0.39997558519241921"/>
      <name val="Times New Roman"/>
      <family val="1"/>
      <charset val="238"/>
    </font>
    <font>
      <b/>
      <sz val="10"/>
      <color rgb="FF2512AE"/>
      <name val="Times New Roman"/>
      <family val="1"/>
      <charset val="238"/>
    </font>
    <font>
      <sz val="10"/>
      <color rgb="FF2512AE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6"/>
      <color rgb="FF2512AE"/>
      <name val="Times New Roman"/>
      <family val="1"/>
      <charset val="238"/>
    </font>
    <font>
      <sz val="10"/>
      <color rgb="FF92D05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</cellStyleXfs>
  <cellXfs count="18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/>
    <xf numFmtId="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shrinkToFit="1"/>
    </xf>
    <xf numFmtId="4" fontId="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3" xfId="1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1" fontId="7" fillId="3" borderId="3" xfId="0" applyNumberFormat="1" applyFont="1" applyFill="1" applyBorder="1" applyAlignment="1">
      <alignment horizontal="center"/>
    </xf>
    <xf numFmtId="4" fontId="7" fillId="3" borderId="3" xfId="0" applyNumberFormat="1" applyFont="1" applyFill="1" applyBorder="1" applyAlignment="1">
      <alignment horizontal="left"/>
    </xf>
    <xf numFmtId="4" fontId="7" fillId="3" borderId="3" xfId="0" applyNumberFormat="1" applyFont="1" applyFill="1" applyBorder="1" applyAlignment="1">
      <alignment horizontal="right"/>
    </xf>
    <xf numFmtId="4" fontId="7" fillId="3" borderId="3" xfId="0" applyNumberFormat="1" applyFont="1" applyFill="1" applyBorder="1"/>
    <xf numFmtId="4" fontId="7" fillId="3" borderId="2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0" fontId="11" fillId="0" borderId="1" xfId="0" applyFont="1" applyBorder="1" applyAlignment="1">
      <alignment shrinkToFit="1"/>
    </xf>
    <xf numFmtId="4" fontId="4" fillId="0" borderId="0" xfId="0" applyNumberFormat="1" applyFont="1" applyBorder="1" applyAlignment="1">
      <alignment horizontal="left" shrinkToFit="1"/>
    </xf>
    <xf numFmtId="4" fontId="5" fillId="0" borderId="0" xfId="0" applyNumberFormat="1" applyFont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right" wrapText="1"/>
    </xf>
    <xf numFmtId="4" fontId="8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wrapText="1"/>
    </xf>
    <xf numFmtId="4" fontId="7" fillId="3" borderId="3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left" shrinkToFit="1"/>
    </xf>
    <xf numFmtId="1" fontId="5" fillId="0" borderId="0" xfId="0" applyNumberFormat="1" applyFont="1" applyBorder="1" applyAlignment="1">
      <alignment horizontal="left"/>
    </xf>
    <xf numFmtId="164" fontId="4" fillId="0" borderId="0" xfId="2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4" fontId="7" fillId="3" borderId="3" xfId="0" applyNumberFormat="1" applyFont="1" applyFill="1" applyBorder="1" applyAlignment="1">
      <alignment horizontal="right" wrapText="1"/>
    </xf>
    <xf numFmtId="1" fontId="7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left"/>
    </xf>
    <xf numFmtId="4" fontId="12" fillId="0" borderId="5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wrapText="1"/>
    </xf>
    <xf numFmtId="4" fontId="7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3" fillId="4" borderId="0" xfId="0" applyFont="1" applyFill="1" applyBorder="1"/>
    <xf numFmtId="4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0" fillId="0" borderId="0" xfId="0" applyNumberFormat="1"/>
    <xf numFmtId="0" fontId="5" fillId="0" borderId="0" xfId="0" applyFont="1" applyBorder="1" applyAlignment="1">
      <alignment horizontal="center"/>
    </xf>
    <xf numFmtId="49" fontId="4" fillId="0" borderId="0" xfId="2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8" fillId="2" borderId="3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22" fillId="4" borderId="4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right" vertical="center" wrapText="1"/>
    </xf>
    <xf numFmtId="1" fontId="7" fillId="0" borderId="3" xfId="0" applyNumberFormat="1" applyFont="1" applyFill="1" applyBorder="1" applyAlignment="1">
      <alignment vertical="center" wrapText="1"/>
    </xf>
    <xf numFmtId="1" fontId="12" fillId="0" borderId="3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/>
    </xf>
    <xf numFmtId="4" fontId="20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/>
    <xf numFmtId="4" fontId="7" fillId="3" borderId="3" xfId="0" applyNumberFormat="1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3" xfId="0" applyFont="1" applyFill="1" applyBorder="1"/>
    <xf numFmtId="4" fontId="19" fillId="0" borderId="2" xfId="1" applyNumberFormat="1" applyFont="1" applyFill="1" applyBorder="1" applyAlignment="1">
      <alignment horizontal="right"/>
    </xf>
    <xf numFmtId="4" fontId="19" fillId="0" borderId="2" xfId="0" applyNumberFormat="1" applyFont="1" applyFill="1" applyBorder="1" applyAlignment="1">
      <alignment horizontal="right"/>
    </xf>
    <xf numFmtId="4" fontId="19" fillId="0" borderId="3" xfId="0" applyNumberFormat="1" applyFont="1" applyFill="1" applyBorder="1"/>
    <xf numFmtId="4" fontId="3" fillId="0" borderId="3" xfId="0" applyNumberFormat="1" applyFont="1" applyFill="1" applyBorder="1" applyAlignment="1">
      <alignment wrapText="1"/>
    </xf>
    <xf numFmtId="4" fontId="10" fillId="0" borderId="3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left"/>
    </xf>
    <xf numFmtId="4" fontId="3" fillId="0" borderId="3" xfId="0" applyNumberFormat="1" applyFont="1" applyFill="1" applyBorder="1" applyAlignment="1">
      <alignment horizontal="left" vertical="top" wrapText="1"/>
    </xf>
    <xf numFmtId="4" fontId="15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left" vertical="top"/>
    </xf>
    <xf numFmtId="1" fontId="7" fillId="0" borderId="3" xfId="0" applyNumberFormat="1" applyFont="1" applyFill="1" applyBorder="1" applyAlignment="1">
      <alignment horizontal="left" vertical="top" wrapText="1"/>
    </xf>
    <xf numFmtId="0" fontId="3" fillId="0" borderId="3" xfId="4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left" wrapText="1"/>
    </xf>
    <xf numFmtId="0" fontId="3" fillId="0" borderId="3" xfId="0" applyFont="1" applyFill="1" applyBorder="1"/>
    <xf numFmtId="0" fontId="14" fillId="0" borderId="3" xfId="0" applyFont="1" applyFill="1" applyBorder="1" applyAlignment="1">
      <alignment vertical="top" wrapText="1"/>
    </xf>
    <xf numFmtId="4" fontId="20" fillId="0" borderId="3" xfId="0" applyNumberFormat="1" applyFont="1" applyFill="1" applyBorder="1"/>
    <xf numFmtId="0" fontId="3" fillId="0" borderId="0" xfId="0" applyFont="1" applyFill="1" applyBorder="1"/>
    <xf numFmtId="0" fontId="5" fillId="0" borderId="3" xfId="0" applyFont="1" applyFill="1" applyBorder="1" applyAlignment="1">
      <alignment horizontal="right" wrapText="1"/>
    </xf>
    <xf numFmtId="1" fontId="12" fillId="0" borderId="0" xfId="0" applyNumberFormat="1" applyFont="1" applyFill="1" applyBorder="1" applyAlignment="1">
      <alignment vertical="center" wrapText="1"/>
    </xf>
    <xf numFmtId="0" fontId="12" fillId="0" borderId="3" xfId="0" applyFont="1" applyFill="1" applyBorder="1"/>
    <xf numFmtId="0" fontId="12" fillId="0" borderId="0" xfId="0" applyFont="1" applyFill="1" applyBorder="1"/>
    <xf numFmtId="0" fontId="7" fillId="0" borderId="3" xfId="5" applyFont="1" applyFill="1" applyBorder="1" applyAlignment="1">
      <alignment horizontal="left" vertical="center" wrapText="1"/>
    </xf>
    <xf numFmtId="0" fontId="21" fillId="0" borderId="3" xfId="6" applyFont="1" applyFill="1" applyBorder="1" applyAlignment="1">
      <alignment horizontal="left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wrapText="1"/>
    </xf>
    <xf numFmtId="4" fontId="8" fillId="0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left" vertical="top"/>
    </xf>
    <xf numFmtId="4" fontId="5" fillId="0" borderId="3" xfId="0" applyNumberFormat="1" applyFont="1" applyFill="1" applyBorder="1" applyAlignment="1">
      <alignment horizontal="right"/>
    </xf>
    <xf numFmtId="4" fontId="20" fillId="0" borderId="2" xfId="0" applyNumberFormat="1" applyFont="1" applyFill="1" applyBorder="1"/>
    <xf numFmtId="0" fontId="14" fillId="0" borderId="3" xfId="6" applyFont="1" applyFill="1" applyBorder="1" applyAlignment="1">
      <alignment horizontal="left" wrapText="1"/>
    </xf>
    <xf numFmtId="0" fontId="15" fillId="0" borderId="3" xfId="4" applyFont="1" applyFill="1" applyBorder="1" applyAlignment="1">
      <alignment horizontal="left" vertical="center" wrapText="1"/>
    </xf>
    <xf numFmtId="4" fontId="20" fillId="0" borderId="2" xfId="1" applyNumberFormat="1" applyFont="1" applyFill="1" applyBorder="1" applyAlignment="1">
      <alignment horizontal="right"/>
    </xf>
    <xf numFmtId="0" fontId="14" fillId="0" borderId="3" xfId="0" applyFont="1" applyFill="1" applyBorder="1" applyAlignment="1"/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3" xfId="3" applyNumberFormat="1" applyFont="1" applyFill="1" applyBorder="1" applyAlignment="1">
      <alignment horizontal="center"/>
    </xf>
    <xf numFmtId="4" fontId="20" fillId="0" borderId="3" xfId="3" applyNumberFormat="1" applyFont="1" applyFill="1" applyBorder="1" applyAlignment="1">
      <alignment horizontal="center"/>
    </xf>
    <xf numFmtId="4" fontId="20" fillId="0" borderId="3" xfId="0" applyNumberFormat="1" applyFont="1" applyFill="1" applyBorder="1" applyAlignment="1">
      <alignment horizontal="center"/>
    </xf>
    <xf numFmtId="0" fontId="3" fillId="0" borderId="3" xfId="5" applyFont="1" applyFill="1" applyBorder="1" applyAlignment="1">
      <alignment horizontal="left" vertical="center" wrapText="1"/>
    </xf>
    <xf numFmtId="4" fontId="20" fillId="0" borderId="3" xfId="0" applyNumberFormat="1" applyFont="1" applyFill="1" applyBorder="1" applyAlignment="1">
      <alignment horizontal="right"/>
    </xf>
    <xf numFmtId="4" fontId="19" fillId="0" borderId="2" xfId="0" applyNumberFormat="1" applyFont="1" applyFill="1" applyBorder="1" applyAlignment="1">
      <alignment horizontal="right" wrapText="1"/>
    </xf>
    <xf numFmtId="2" fontId="20" fillId="0" borderId="2" xfId="1" applyNumberFormat="1" applyFont="1" applyFill="1" applyBorder="1" applyAlignment="1">
      <alignment horizontal="right"/>
    </xf>
    <xf numFmtId="2" fontId="20" fillId="0" borderId="2" xfId="0" applyNumberFormat="1" applyFont="1" applyFill="1" applyBorder="1" applyAlignment="1">
      <alignment horizontal="right"/>
    </xf>
    <xf numFmtId="3" fontId="23" fillId="2" borderId="3" xfId="1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left" wrapText="1"/>
    </xf>
    <xf numFmtId="4" fontId="5" fillId="0" borderId="3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wrapText="1"/>
    </xf>
    <xf numFmtId="0" fontId="24" fillId="3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1" fontId="25" fillId="0" borderId="3" xfId="0" applyNumberFormat="1" applyFont="1" applyFill="1" applyBorder="1" applyAlignment="1">
      <alignment horizontal="right" vertical="center" wrapText="1"/>
    </xf>
    <xf numFmtId="1" fontId="25" fillId="0" borderId="3" xfId="0" applyNumberFormat="1" applyFont="1" applyFill="1" applyBorder="1" applyAlignment="1">
      <alignment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wrapText="1"/>
    </xf>
    <xf numFmtId="1" fontId="25" fillId="0" borderId="3" xfId="0" applyNumberFormat="1" applyFont="1" applyFill="1" applyBorder="1" applyAlignment="1">
      <alignment horizontal="left" vertical="center" wrapText="1"/>
    </xf>
    <xf numFmtId="0" fontId="26" fillId="0" borderId="3" xfId="5" applyFont="1" applyFill="1" applyBorder="1" applyAlignment="1">
      <alignment horizontal="left" vertical="center" wrapText="1"/>
    </xf>
    <xf numFmtId="4" fontId="26" fillId="0" borderId="3" xfId="0" applyNumberFormat="1" applyFont="1" applyFill="1" applyBorder="1" applyAlignment="1">
      <alignment horizontal="right"/>
    </xf>
    <xf numFmtId="4" fontId="26" fillId="0" borderId="3" xfId="0" applyNumberFormat="1" applyFont="1" applyFill="1" applyBorder="1"/>
    <xf numFmtId="4" fontId="26" fillId="0" borderId="2" xfId="0" applyNumberFormat="1" applyFont="1" applyFill="1" applyBorder="1" applyAlignment="1">
      <alignment horizontal="right"/>
    </xf>
    <xf numFmtId="0" fontId="26" fillId="0" borderId="3" xfId="0" applyFont="1" applyFill="1" applyBorder="1" applyAlignment="1">
      <alignment horizontal="right" wrapText="1"/>
    </xf>
    <xf numFmtId="0" fontId="27" fillId="0" borderId="3" xfId="0" applyFont="1" applyFill="1" applyBorder="1" applyAlignment="1">
      <alignment wrapText="1"/>
    </xf>
    <xf numFmtId="0" fontId="26" fillId="0" borderId="3" xfId="0" applyFont="1" applyFill="1" applyBorder="1"/>
    <xf numFmtId="4" fontId="26" fillId="0" borderId="2" xfId="0" applyNumberFormat="1" applyFont="1" applyFill="1" applyBorder="1" applyAlignment="1">
      <alignment horizontal="left"/>
    </xf>
    <xf numFmtId="4" fontId="26" fillId="0" borderId="3" xfId="0" applyNumberFormat="1" applyFont="1" applyFill="1" applyBorder="1" applyAlignment="1">
      <alignment horizontal="left"/>
    </xf>
    <xf numFmtId="1" fontId="7" fillId="4" borderId="0" xfId="0" applyNumberFormat="1" applyFont="1" applyFill="1" applyBorder="1" applyAlignment="1">
      <alignment horizontal="center"/>
    </xf>
    <xf numFmtId="4" fontId="7" fillId="4" borderId="0" xfId="0" applyNumberFormat="1" applyFont="1" applyFill="1" applyBorder="1" applyAlignment="1">
      <alignment horizontal="left"/>
    </xf>
    <xf numFmtId="4" fontId="7" fillId="4" borderId="0" xfId="0" applyNumberFormat="1" applyFont="1" applyFill="1" applyBorder="1" applyAlignment="1">
      <alignment horizontal="right"/>
    </xf>
    <xf numFmtId="4" fontId="7" fillId="4" borderId="0" xfId="0" applyNumberFormat="1" applyFont="1" applyFill="1" applyBorder="1"/>
    <xf numFmtId="0" fontId="7" fillId="4" borderId="0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left" shrinkToFit="1"/>
    </xf>
    <xf numFmtId="4" fontId="4" fillId="0" borderId="0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left" shrinkToFit="1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 shrinkToFit="1"/>
    </xf>
  </cellXfs>
  <cellStyles count="7">
    <cellStyle name="Comma" xfId="2" builtinId="3"/>
    <cellStyle name="Normal" xfId="0" builtinId="0"/>
    <cellStyle name="Normal 2" xfId="3"/>
    <cellStyle name="Obično_List4" xfId="5"/>
    <cellStyle name="Obično_List5" xfId="6"/>
    <cellStyle name="Obično_List7" xfId="4"/>
    <cellStyle name="Percent" xfId="1" builtinId="5"/>
  </cellStyles>
  <dxfs count="0"/>
  <tableStyles count="0" defaultTableStyle="TableStyleMedium9" defaultPivotStyle="PivotStyleLight16"/>
  <colors>
    <mruColors>
      <color rgb="FF92D050"/>
      <color rgb="FFFF0000"/>
      <color rgb="FF2512AE"/>
      <color rgb="FFC5D9F1"/>
      <color rgb="FF996633"/>
      <color rgb="FF00FF00"/>
      <color rgb="FFE6B8B7"/>
      <color rgb="FF008000"/>
      <color rgb="FFE26B0A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A12" sqref="A12"/>
    </sheetView>
  </sheetViews>
  <sheetFormatPr defaultRowHeight="15" x14ac:dyDescent="0.25"/>
  <cols>
    <col min="1" max="1" width="53.28515625" customWidth="1"/>
  </cols>
  <sheetData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"/>
  <sheetViews>
    <sheetView tabSelected="1" topLeftCell="A341" zoomScaleNormal="100" workbookViewId="0">
      <selection activeCell="E359" sqref="E359"/>
    </sheetView>
  </sheetViews>
  <sheetFormatPr defaultColWidth="9.140625" defaultRowHeight="12.75" x14ac:dyDescent="0.2"/>
  <cols>
    <col min="1" max="1" width="10" style="3" customWidth="1"/>
    <col min="2" max="2" width="9.140625" style="3" customWidth="1"/>
    <col min="3" max="3" width="46" style="3" customWidth="1"/>
    <col min="4" max="4" width="12.85546875" style="3" customWidth="1"/>
    <col min="5" max="5" width="18.85546875" style="3" customWidth="1"/>
    <col min="6" max="6" width="13.5703125" style="3" customWidth="1"/>
    <col min="7" max="7" width="17.5703125" style="3" customWidth="1"/>
    <col min="8" max="8" width="38.28515625" style="3" customWidth="1"/>
    <col min="9" max="9" width="10.140625" style="3" bestFit="1" customWidth="1"/>
    <col min="10" max="16384" width="9.140625" style="3"/>
  </cols>
  <sheetData>
    <row r="1" spans="1:13" ht="14.25" x14ac:dyDescent="0.2">
      <c r="A1" s="1" t="s">
        <v>17</v>
      </c>
      <c r="B1" s="1"/>
      <c r="C1" s="1"/>
      <c r="D1" s="1"/>
      <c r="E1" s="2"/>
      <c r="F1" s="2"/>
    </row>
    <row r="2" spans="1:13" ht="15.75" x14ac:dyDescent="0.25">
      <c r="A2" s="171" t="s">
        <v>31</v>
      </c>
      <c r="B2" s="171"/>
      <c r="C2" s="171"/>
      <c r="D2" s="4"/>
      <c r="E2" s="4"/>
      <c r="F2" s="4"/>
      <c r="H2" s="4"/>
      <c r="I2" s="106"/>
    </row>
    <row r="3" spans="1:13" ht="15.75" x14ac:dyDescent="0.25">
      <c r="A3" s="173" t="s">
        <v>142</v>
      </c>
      <c r="B3" s="173"/>
      <c r="C3" s="173"/>
      <c r="D3" s="173"/>
      <c r="E3" s="173"/>
      <c r="F3" s="173"/>
      <c r="G3" s="173"/>
      <c r="H3" s="173"/>
      <c r="I3" s="106"/>
    </row>
    <row r="4" spans="1:13" ht="15.75" x14ac:dyDescent="0.25">
      <c r="A4" s="173" t="s">
        <v>20</v>
      </c>
      <c r="B4" s="173"/>
      <c r="C4" s="173"/>
      <c r="D4" s="173"/>
      <c r="E4" s="173"/>
      <c r="F4" s="173"/>
      <c r="G4" s="173"/>
      <c r="H4" s="173"/>
      <c r="I4" s="140"/>
    </row>
    <row r="5" spans="1:13" s="9" customFormat="1" ht="22.5" customHeight="1" x14ac:dyDescent="0.25">
      <c r="A5" s="5" t="s">
        <v>18</v>
      </c>
      <c r="B5" s="64" t="s">
        <v>141</v>
      </c>
      <c r="C5" s="43"/>
      <c r="D5" s="5"/>
      <c r="E5" s="5"/>
      <c r="F5" s="6"/>
      <c r="G5" s="7"/>
      <c r="H5" s="8"/>
      <c r="I5" s="141"/>
    </row>
    <row r="6" spans="1:13" s="9" customFormat="1" ht="21" customHeight="1" x14ac:dyDescent="0.25">
      <c r="A6" s="6" t="s">
        <v>30</v>
      </c>
      <c r="B6" s="42">
        <v>2004</v>
      </c>
      <c r="C6" s="44" t="s">
        <v>32</v>
      </c>
      <c r="D6" s="6"/>
      <c r="E6" s="6"/>
      <c r="F6" s="6"/>
      <c r="G6" s="62"/>
      <c r="H6" s="8"/>
      <c r="I6" s="142"/>
    </row>
    <row r="7" spans="1:13" s="9" customFormat="1" ht="21" customHeight="1" x14ac:dyDescent="0.25">
      <c r="A7" s="6"/>
      <c r="B7" s="6"/>
      <c r="C7" s="31"/>
      <c r="D7" s="6"/>
      <c r="E7" s="6"/>
      <c r="F7" s="6"/>
      <c r="G7" s="7"/>
      <c r="H7" s="8"/>
      <c r="I7" s="142"/>
    </row>
    <row r="8" spans="1:13" x14ac:dyDescent="0.2">
      <c r="A8" s="19"/>
      <c r="B8" s="19"/>
      <c r="C8" s="20" t="s">
        <v>24</v>
      </c>
      <c r="D8" s="32">
        <f>D10+D160</f>
        <v>3749560</v>
      </c>
      <c r="E8" s="36">
        <f>E10+E160</f>
        <v>1503947</v>
      </c>
      <c r="F8" s="50">
        <f>F10+F160</f>
        <v>5253507</v>
      </c>
      <c r="G8" s="24"/>
      <c r="H8" s="24"/>
      <c r="I8" s="143"/>
      <c r="J8" s="84"/>
      <c r="K8" s="84"/>
      <c r="L8" s="84"/>
      <c r="M8" s="84"/>
    </row>
    <row r="9" spans="1:13" s="9" customFormat="1" ht="21" customHeight="1" x14ac:dyDescent="0.25">
      <c r="A9" s="6"/>
      <c r="B9" s="6"/>
      <c r="C9" s="31"/>
      <c r="D9" s="6"/>
      <c r="E9" s="6"/>
      <c r="F9" s="6"/>
      <c r="G9" s="7"/>
      <c r="H9" s="8"/>
      <c r="I9" s="141"/>
    </row>
    <row r="10" spans="1:13" x14ac:dyDescent="0.2">
      <c r="A10" s="19"/>
      <c r="B10" s="19"/>
      <c r="C10" s="20" t="s">
        <v>23</v>
      </c>
      <c r="D10" s="32">
        <f>D48+D96+D136+D308+D354+D150</f>
        <v>782960</v>
      </c>
      <c r="E10" s="36">
        <f>E48+E96+E136+E308+E354+E150</f>
        <v>302668</v>
      </c>
      <c r="F10" s="36">
        <f>F48+F96+F136+F308+F354+F150</f>
        <v>1085628</v>
      </c>
      <c r="G10" s="24"/>
      <c r="H10" s="24"/>
      <c r="I10" s="144"/>
      <c r="J10" s="9"/>
      <c r="K10" s="9"/>
      <c r="L10" s="9"/>
      <c r="M10" s="9"/>
    </row>
    <row r="11" spans="1:13" ht="15.75" x14ac:dyDescent="0.25">
      <c r="A11" s="174" t="s">
        <v>76</v>
      </c>
      <c r="B11" s="174"/>
      <c r="C11" s="174"/>
      <c r="D11" s="174"/>
      <c r="E11" s="10"/>
      <c r="F11" s="10"/>
      <c r="G11" s="10"/>
      <c r="H11" s="10"/>
      <c r="I11" s="106"/>
    </row>
    <row r="12" spans="1:13" ht="15.75" x14ac:dyDescent="0.25">
      <c r="A12" s="30" t="s">
        <v>29</v>
      </c>
      <c r="B12" s="30"/>
      <c r="C12" s="30"/>
      <c r="D12" s="10"/>
      <c r="E12" s="10"/>
      <c r="F12" s="10"/>
      <c r="G12" s="10"/>
      <c r="H12" s="10"/>
      <c r="I12" s="106"/>
    </row>
    <row r="13" spans="1:13" ht="15.75" x14ac:dyDescent="0.25">
      <c r="A13" s="172" t="s">
        <v>74</v>
      </c>
      <c r="B13" s="172"/>
      <c r="C13" s="172"/>
      <c r="D13" s="172"/>
      <c r="E13" s="172"/>
      <c r="F13" s="172"/>
      <c r="G13" s="172"/>
      <c r="H13" s="10"/>
      <c r="I13" s="106"/>
    </row>
    <row r="14" spans="1:13" ht="22.5" customHeight="1" x14ac:dyDescent="0.25">
      <c r="A14" s="11" t="s">
        <v>27</v>
      </c>
      <c r="B14" s="11"/>
      <c r="C14" s="11"/>
      <c r="D14" s="11"/>
      <c r="E14" s="11"/>
      <c r="F14" s="11"/>
      <c r="G14" s="12"/>
      <c r="I14" s="140"/>
    </row>
    <row r="15" spans="1:13" s="14" customFormat="1" ht="25.5" x14ac:dyDescent="0.2">
      <c r="A15" s="33" t="s">
        <v>15</v>
      </c>
      <c r="B15" s="33" t="s">
        <v>16</v>
      </c>
      <c r="C15" s="34" t="s">
        <v>11</v>
      </c>
      <c r="D15" s="34" t="s">
        <v>143</v>
      </c>
      <c r="E15" s="35" t="s">
        <v>12</v>
      </c>
      <c r="F15" s="35" t="s">
        <v>144</v>
      </c>
      <c r="G15" s="13" t="s">
        <v>14</v>
      </c>
      <c r="H15" s="13" t="s">
        <v>0</v>
      </c>
    </row>
    <row r="16" spans="1:13" x14ac:dyDescent="0.2">
      <c r="A16" s="15">
        <v>2</v>
      </c>
      <c r="B16" s="15">
        <v>3</v>
      </c>
      <c r="C16" s="15">
        <v>4</v>
      </c>
      <c r="D16" s="15">
        <v>5</v>
      </c>
      <c r="E16" s="67">
        <v>6</v>
      </c>
      <c r="F16" s="15">
        <v>7</v>
      </c>
      <c r="G16" s="17">
        <v>9</v>
      </c>
      <c r="H16" s="17">
        <v>8</v>
      </c>
    </row>
    <row r="17" spans="1:18" ht="15.75" customHeight="1" x14ac:dyDescent="0.25">
      <c r="A17" s="76">
        <v>2261</v>
      </c>
      <c r="B17" s="77">
        <v>3111</v>
      </c>
      <c r="C17" s="89" t="s">
        <v>44</v>
      </c>
      <c r="D17" s="78">
        <v>50000</v>
      </c>
      <c r="E17" s="90">
        <v>0</v>
      </c>
      <c r="F17" s="78">
        <f>D17+E17</f>
        <v>50000</v>
      </c>
      <c r="G17" s="59">
        <v>9001</v>
      </c>
      <c r="H17" s="82"/>
      <c r="I17" s="175"/>
      <c r="J17" s="176"/>
      <c r="K17" s="176"/>
      <c r="L17" s="176"/>
      <c r="M17" s="176"/>
      <c r="N17" s="176"/>
      <c r="O17" s="176"/>
      <c r="P17" s="176"/>
      <c r="Q17" s="176"/>
      <c r="R17" s="176"/>
    </row>
    <row r="18" spans="1:18" ht="15.75" x14ac:dyDescent="0.25">
      <c r="A18" s="76">
        <v>2262</v>
      </c>
      <c r="B18" s="77">
        <v>3132</v>
      </c>
      <c r="C18" s="89" t="s">
        <v>45</v>
      </c>
      <c r="D18" s="78">
        <v>7750</v>
      </c>
      <c r="E18" s="91"/>
      <c r="F18" s="78">
        <f t="shared" ref="F18:F44" si="0">D18+E18</f>
        <v>7750</v>
      </c>
      <c r="G18" s="59">
        <v>9001</v>
      </c>
      <c r="H18" s="82"/>
      <c r="I18" s="175"/>
      <c r="J18" s="176"/>
      <c r="K18" s="176"/>
      <c r="L18" s="176"/>
      <c r="M18" s="176"/>
      <c r="N18" s="176"/>
      <c r="O18" s="176"/>
      <c r="P18" s="176"/>
      <c r="Q18" s="176"/>
      <c r="R18" s="176"/>
    </row>
    <row r="19" spans="1:18" ht="15.75" x14ac:dyDescent="0.25">
      <c r="A19" s="76">
        <v>2263</v>
      </c>
      <c r="B19" s="77">
        <v>3133</v>
      </c>
      <c r="C19" s="89" t="s">
        <v>46</v>
      </c>
      <c r="D19" s="78">
        <v>850</v>
      </c>
      <c r="E19" s="91"/>
      <c r="F19" s="78">
        <f t="shared" si="0"/>
        <v>850</v>
      </c>
      <c r="G19" s="59">
        <v>9001</v>
      </c>
      <c r="H19" s="82"/>
      <c r="I19" s="175"/>
      <c r="J19" s="176"/>
      <c r="K19" s="176"/>
      <c r="L19" s="176"/>
      <c r="M19" s="176"/>
      <c r="N19" s="176"/>
      <c r="O19" s="176"/>
      <c r="P19" s="176"/>
      <c r="Q19" s="176"/>
      <c r="R19" s="176"/>
    </row>
    <row r="20" spans="1:18" x14ac:dyDescent="0.2">
      <c r="A20" s="76">
        <v>2260</v>
      </c>
      <c r="B20" s="77">
        <v>3212</v>
      </c>
      <c r="C20" s="89" t="s">
        <v>47</v>
      </c>
      <c r="D20" s="58">
        <v>0</v>
      </c>
      <c r="E20" s="92"/>
      <c r="F20" s="78">
        <f t="shared" si="0"/>
        <v>0</v>
      </c>
      <c r="G20" s="59">
        <v>9001</v>
      </c>
      <c r="H20" s="80"/>
    </row>
    <row r="21" spans="1:18" x14ac:dyDescent="0.2">
      <c r="A21" s="76">
        <v>2270</v>
      </c>
      <c r="B21" s="77">
        <v>3221</v>
      </c>
      <c r="C21" s="89" t="s">
        <v>48</v>
      </c>
      <c r="D21" s="58">
        <v>11000</v>
      </c>
      <c r="E21" s="92"/>
      <c r="F21" s="78">
        <f t="shared" si="0"/>
        <v>11000</v>
      </c>
      <c r="G21" s="59">
        <v>9001</v>
      </c>
      <c r="H21" s="80"/>
    </row>
    <row r="22" spans="1:18" x14ac:dyDescent="0.2">
      <c r="A22" s="76">
        <v>2271</v>
      </c>
      <c r="B22" s="77">
        <v>3221</v>
      </c>
      <c r="C22" s="89" t="s">
        <v>125</v>
      </c>
      <c r="D22" s="58">
        <v>1000</v>
      </c>
      <c r="E22" s="92"/>
      <c r="F22" s="78">
        <f t="shared" si="0"/>
        <v>1000</v>
      </c>
      <c r="G22" s="59" t="s">
        <v>36</v>
      </c>
      <c r="H22" s="80"/>
    </row>
    <row r="23" spans="1:18" ht="12.75" customHeight="1" x14ac:dyDescent="0.2">
      <c r="A23" s="76">
        <v>2280</v>
      </c>
      <c r="B23" s="77">
        <v>3223</v>
      </c>
      <c r="C23" s="89" t="s">
        <v>49</v>
      </c>
      <c r="D23" s="58">
        <v>70000</v>
      </c>
      <c r="E23" s="92"/>
      <c r="F23" s="78">
        <f t="shared" si="0"/>
        <v>70000</v>
      </c>
      <c r="G23" s="59">
        <v>9001</v>
      </c>
      <c r="H23" s="80"/>
    </row>
    <row r="24" spans="1:18" x14ac:dyDescent="0.2">
      <c r="A24" s="76">
        <v>2290</v>
      </c>
      <c r="B24" s="77">
        <v>3225</v>
      </c>
      <c r="C24" s="89" t="s">
        <v>50</v>
      </c>
      <c r="D24" s="58">
        <v>2000</v>
      </c>
      <c r="E24" s="92"/>
      <c r="F24" s="78">
        <f t="shared" si="0"/>
        <v>2000</v>
      </c>
      <c r="G24" s="59">
        <v>9001</v>
      </c>
      <c r="H24" s="93"/>
    </row>
    <row r="25" spans="1:18" x14ac:dyDescent="0.2">
      <c r="A25" s="76">
        <v>2291</v>
      </c>
      <c r="B25" s="77">
        <v>3225</v>
      </c>
      <c r="C25" s="89" t="s">
        <v>126</v>
      </c>
      <c r="D25" s="58">
        <v>2000</v>
      </c>
      <c r="E25" s="92"/>
      <c r="F25" s="78">
        <f t="shared" si="0"/>
        <v>2000</v>
      </c>
      <c r="G25" s="59" t="s">
        <v>36</v>
      </c>
      <c r="H25" s="93"/>
    </row>
    <row r="26" spans="1:18" x14ac:dyDescent="0.2">
      <c r="A26" s="76">
        <v>2300</v>
      </c>
      <c r="B26" s="77">
        <v>3231</v>
      </c>
      <c r="C26" s="89" t="s">
        <v>51</v>
      </c>
      <c r="D26" s="58">
        <v>16000</v>
      </c>
      <c r="E26" s="92"/>
      <c r="F26" s="78">
        <f t="shared" si="0"/>
        <v>16000</v>
      </c>
      <c r="G26" s="59">
        <v>9001</v>
      </c>
      <c r="H26" s="94"/>
    </row>
    <row r="27" spans="1:18" x14ac:dyDescent="0.2">
      <c r="A27" s="75" t="s">
        <v>127</v>
      </c>
      <c r="B27" s="77">
        <v>3231</v>
      </c>
      <c r="C27" s="89" t="s">
        <v>128</v>
      </c>
      <c r="D27" s="58">
        <v>0</v>
      </c>
      <c r="E27" s="92"/>
      <c r="F27" s="78">
        <f t="shared" si="0"/>
        <v>0</v>
      </c>
      <c r="G27" s="59" t="s">
        <v>36</v>
      </c>
      <c r="H27" s="93"/>
    </row>
    <row r="28" spans="1:18" x14ac:dyDescent="0.2">
      <c r="A28" s="76">
        <v>2301</v>
      </c>
      <c r="B28" s="77">
        <v>3232</v>
      </c>
      <c r="C28" s="81" t="s">
        <v>52</v>
      </c>
      <c r="D28" s="58">
        <v>31000</v>
      </c>
      <c r="E28" s="92">
        <v>0</v>
      </c>
      <c r="F28" s="78">
        <f t="shared" si="0"/>
        <v>31000</v>
      </c>
      <c r="G28" s="59">
        <v>9001</v>
      </c>
      <c r="H28" s="80"/>
    </row>
    <row r="29" spans="1:18" s="18" customFormat="1" x14ac:dyDescent="0.2">
      <c r="A29" s="76">
        <v>2310</v>
      </c>
      <c r="B29" s="77">
        <v>3233</v>
      </c>
      <c r="C29" s="81" t="s">
        <v>53</v>
      </c>
      <c r="D29" s="58">
        <v>5000</v>
      </c>
      <c r="E29" s="92"/>
      <c r="F29" s="78">
        <f t="shared" si="0"/>
        <v>5000</v>
      </c>
      <c r="G29" s="59">
        <v>9001</v>
      </c>
      <c r="H29" s="82"/>
    </row>
    <row r="30" spans="1:18" x14ac:dyDescent="0.2">
      <c r="A30" s="76">
        <v>2311</v>
      </c>
      <c r="B30" s="77">
        <v>3233</v>
      </c>
      <c r="C30" s="81" t="s">
        <v>54</v>
      </c>
      <c r="D30" s="58">
        <v>0</v>
      </c>
      <c r="E30" s="92"/>
      <c r="F30" s="78">
        <f t="shared" si="0"/>
        <v>0</v>
      </c>
      <c r="G30" s="59" t="s">
        <v>36</v>
      </c>
      <c r="H30" s="80"/>
    </row>
    <row r="31" spans="1:18" x14ac:dyDescent="0.2">
      <c r="A31" s="76">
        <v>2320</v>
      </c>
      <c r="B31" s="77">
        <v>3234</v>
      </c>
      <c r="C31" s="81" t="s">
        <v>55</v>
      </c>
      <c r="D31" s="58">
        <v>20000</v>
      </c>
      <c r="E31" s="92"/>
      <c r="F31" s="78">
        <f>D31+E31</f>
        <v>20000</v>
      </c>
      <c r="G31" s="59">
        <v>9001</v>
      </c>
      <c r="H31" s="80"/>
    </row>
    <row r="32" spans="1:18" x14ac:dyDescent="0.2">
      <c r="A32" s="75" t="s">
        <v>130</v>
      </c>
      <c r="B32" s="77">
        <v>3234</v>
      </c>
      <c r="C32" s="81" t="s">
        <v>129</v>
      </c>
      <c r="D32" s="58">
        <v>0</v>
      </c>
      <c r="E32" s="92"/>
      <c r="F32" s="78">
        <f t="shared" si="0"/>
        <v>0</v>
      </c>
      <c r="G32" s="59" t="s">
        <v>36</v>
      </c>
      <c r="H32" s="80"/>
    </row>
    <row r="33" spans="1:8" ht="20.25" customHeight="1" x14ac:dyDescent="0.2">
      <c r="A33" s="75">
        <v>5707</v>
      </c>
      <c r="B33" s="77">
        <v>3235</v>
      </c>
      <c r="C33" s="81" t="s">
        <v>60</v>
      </c>
      <c r="D33" s="58">
        <v>3600</v>
      </c>
      <c r="E33" s="92">
        <v>2400</v>
      </c>
      <c r="F33" s="78">
        <f t="shared" si="0"/>
        <v>6000</v>
      </c>
      <c r="G33" s="59">
        <v>9001</v>
      </c>
      <c r="H33" s="80" t="s">
        <v>157</v>
      </c>
    </row>
    <row r="34" spans="1:8" x14ac:dyDescent="0.2">
      <c r="A34" s="76">
        <v>2321</v>
      </c>
      <c r="B34" s="77">
        <v>3236</v>
      </c>
      <c r="C34" s="81" t="s">
        <v>56</v>
      </c>
      <c r="D34" s="58">
        <v>17000</v>
      </c>
      <c r="E34" s="92"/>
      <c r="F34" s="78">
        <f t="shared" si="0"/>
        <v>17000</v>
      </c>
      <c r="G34" s="59">
        <v>9001</v>
      </c>
      <c r="H34" s="80"/>
    </row>
    <row r="35" spans="1:8" x14ac:dyDescent="0.2">
      <c r="A35" s="76">
        <v>2330</v>
      </c>
      <c r="B35" s="77">
        <v>3238</v>
      </c>
      <c r="C35" s="81" t="s">
        <v>57</v>
      </c>
      <c r="D35" s="58">
        <v>0</v>
      </c>
      <c r="E35" s="92"/>
      <c r="F35" s="78">
        <f t="shared" si="0"/>
        <v>0</v>
      </c>
      <c r="G35" s="59">
        <v>9001</v>
      </c>
      <c r="H35" s="80"/>
    </row>
    <row r="36" spans="1:8" x14ac:dyDescent="0.2">
      <c r="A36" s="76">
        <v>2331</v>
      </c>
      <c r="B36" s="77">
        <v>3238</v>
      </c>
      <c r="C36" s="81" t="s">
        <v>131</v>
      </c>
      <c r="D36" s="58">
        <v>0</v>
      </c>
      <c r="E36" s="92"/>
      <c r="F36" s="78">
        <f t="shared" si="0"/>
        <v>0</v>
      </c>
      <c r="G36" s="59" t="s">
        <v>36</v>
      </c>
      <c r="H36" s="80"/>
    </row>
    <row r="37" spans="1:8" x14ac:dyDescent="0.2">
      <c r="A37" s="76">
        <v>2340</v>
      </c>
      <c r="B37" s="77">
        <v>3239</v>
      </c>
      <c r="C37" s="81" t="s">
        <v>58</v>
      </c>
      <c r="D37" s="58">
        <v>3000</v>
      </c>
      <c r="E37" s="92"/>
      <c r="F37" s="78">
        <f t="shared" si="0"/>
        <v>3000</v>
      </c>
      <c r="G37" s="59">
        <v>9001</v>
      </c>
      <c r="H37" s="80"/>
    </row>
    <row r="38" spans="1:8" x14ac:dyDescent="0.2">
      <c r="A38" s="75" t="s">
        <v>132</v>
      </c>
      <c r="B38" s="77">
        <v>3239</v>
      </c>
      <c r="C38" s="81" t="s">
        <v>59</v>
      </c>
      <c r="D38" s="58">
        <v>0</v>
      </c>
      <c r="E38" s="92"/>
      <c r="F38" s="78">
        <f t="shared" si="0"/>
        <v>0</v>
      </c>
      <c r="G38" s="59" t="s">
        <v>36</v>
      </c>
      <c r="H38" s="80"/>
    </row>
    <row r="39" spans="1:8" x14ac:dyDescent="0.2">
      <c r="A39" s="75">
        <v>2341</v>
      </c>
      <c r="B39" s="77">
        <v>3292</v>
      </c>
      <c r="C39" s="81" t="s">
        <v>70</v>
      </c>
      <c r="D39" s="58">
        <v>8800</v>
      </c>
      <c r="E39" s="92"/>
      <c r="F39" s="78">
        <f t="shared" si="0"/>
        <v>8800</v>
      </c>
      <c r="G39" s="59">
        <v>9001</v>
      </c>
      <c r="H39" s="80"/>
    </row>
    <row r="40" spans="1:8" x14ac:dyDescent="0.2">
      <c r="A40" s="75" t="s">
        <v>93</v>
      </c>
      <c r="B40" s="77">
        <v>3293</v>
      </c>
      <c r="C40" s="95" t="s">
        <v>62</v>
      </c>
      <c r="D40" s="58">
        <v>0</v>
      </c>
      <c r="E40" s="92"/>
      <c r="F40" s="78">
        <f t="shared" si="0"/>
        <v>0</v>
      </c>
      <c r="G40" s="59" t="s">
        <v>36</v>
      </c>
      <c r="H40" s="82"/>
    </row>
    <row r="41" spans="1:8" x14ac:dyDescent="0.2">
      <c r="A41" s="76">
        <v>2350</v>
      </c>
      <c r="B41" s="77">
        <v>3299</v>
      </c>
      <c r="C41" s="81" t="s">
        <v>63</v>
      </c>
      <c r="D41" s="58">
        <v>6000</v>
      </c>
      <c r="E41" s="92">
        <v>-2400</v>
      </c>
      <c r="F41" s="78">
        <f t="shared" si="0"/>
        <v>3600</v>
      </c>
      <c r="G41" s="59">
        <v>9001</v>
      </c>
      <c r="H41" s="80"/>
    </row>
    <row r="42" spans="1:8" ht="12.75" customHeight="1" x14ac:dyDescent="0.2">
      <c r="A42" s="75" t="s">
        <v>81</v>
      </c>
      <c r="B42" s="77">
        <v>3299</v>
      </c>
      <c r="C42" s="96" t="s">
        <v>64</v>
      </c>
      <c r="D42" s="58">
        <v>0</v>
      </c>
      <c r="E42" s="92"/>
      <c r="F42" s="78">
        <f t="shared" si="0"/>
        <v>0</v>
      </c>
      <c r="G42" s="59" t="s">
        <v>36</v>
      </c>
      <c r="H42" s="80"/>
    </row>
    <row r="43" spans="1:8" ht="12.75" customHeight="1" x14ac:dyDescent="0.2">
      <c r="A43" s="75" t="s">
        <v>133</v>
      </c>
      <c r="B43" s="77">
        <v>3431</v>
      </c>
      <c r="C43" s="96" t="s">
        <v>134</v>
      </c>
      <c r="D43" s="97">
        <v>0</v>
      </c>
      <c r="E43" s="92"/>
      <c r="F43" s="78">
        <f t="shared" si="0"/>
        <v>0</v>
      </c>
      <c r="G43" s="59" t="s">
        <v>36</v>
      </c>
      <c r="H43" s="80"/>
    </row>
    <row r="44" spans="1:8" ht="12.75" customHeight="1" x14ac:dyDescent="0.2">
      <c r="A44" s="75" t="s">
        <v>82</v>
      </c>
      <c r="B44" s="77">
        <v>3433</v>
      </c>
      <c r="C44" s="96" t="s">
        <v>65</v>
      </c>
      <c r="D44" s="58">
        <v>500</v>
      </c>
      <c r="E44" s="92"/>
      <c r="F44" s="78">
        <f t="shared" si="0"/>
        <v>500</v>
      </c>
      <c r="G44" s="59">
        <v>9001</v>
      </c>
      <c r="H44" s="80"/>
    </row>
    <row r="45" spans="1:8" x14ac:dyDescent="0.2">
      <c r="A45" s="75" t="s">
        <v>83</v>
      </c>
      <c r="B45" s="77">
        <v>4511</v>
      </c>
      <c r="C45" s="98" t="s">
        <v>66</v>
      </c>
      <c r="D45" s="58">
        <v>0</v>
      </c>
      <c r="E45" s="92"/>
      <c r="F45" s="78">
        <f t="shared" ref="F45" si="1">D45+E45</f>
        <v>0</v>
      </c>
      <c r="G45" s="59" t="s">
        <v>36</v>
      </c>
      <c r="H45" s="93"/>
    </row>
    <row r="46" spans="1:8" x14ac:dyDescent="0.2">
      <c r="A46" s="75">
        <v>2351</v>
      </c>
      <c r="B46" s="77">
        <v>4227</v>
      </c>
      <c r="C46" s="98" t="s">
        <v>135</v>
      </c>
      <c r="D46" s="58">
        <v>6000</v>
      </c>
      <c r="E46" s="92">
        <v>0</v>
      </c>
      <c r="F46" s="78">
        <v>6000</v>
      </c>
      <c r="G46" s="59">
        <v>9002</v>
      </c>
      <c r="H46" s="80"/>
    </row>
    <row r="47" spans="1:8" x14ac:dyDescent="0.2">
      <c r="A47" s="75"/>
      <c r="B47" s="77">
        <v>4227</v>
      </c>
      <c r="C47" s="98" t="s">
        <v>135</v>
      </c>
      <c r="D47" s="58">
        <v>0</v>
      </c>
      <c r="E47" s="92">
        <v>700</v>
      </c>
      <c r="F47" s="78">
        <v>700</v>
      </c>
      <c r="G47" s="59">
        <v>9221</v>
      </c>
      <c r="H47" s="80" t="s">
        <v>191</v>
      </c>
    </row>
    <row r="48" spans="1:8" x14ac:dyDescent="0.2">
      <c r="A48" s="19"/>
      <c r="B48" s="19"/>
      <c r="C48" s="20" t="s">
        <v>26</v>
      </c>
      <c r="D48" s="21">
        <f>SUM(D17:D47)</f>
        <v>261500</v>
      </c>
      <c r="E48" s="21">
        <f>SUM(E17:E47)</f>
        <v>700</v>
      </c>
      <c r="F48" s="23">
        <f>SUM(F17:F47)</f>
        <v>262200</v>
      </c>
      <c r="G48" s="24"/>
      <c r="H48" s="24"/>
    </row>
    <row r="49" spans="1:18" ht="51" customHeight="1" x14ac:dyDescent="0.25">
      <c r="A49" s="11" t="s">
        <v>28</v>
      </c>
      <c r="B49" s="25"/>
      <c r="C49" s="26"/>
      <c r="D49" s="27"/>
      <c r="E49" s="28"/>
      <c r="F49" s="27"/>
      <c r="G49" s="14"/>
      <c r="H49" s="14"/>
    </row>
    <row r="50" spans="1:18" s="14" customFormat="1" ht="25.5" x14ac:dyDescent="0.2">
      <c r="A50" s="33" t="s">
        <v>19</v>
      </c>
      <c r="B50" s="33" t="s">
        <v>16</v>
      </c>
      <c r="C50" s="34" t="s">
        <v>11</v>
      </c>
      <c r="D50" s="34" t="s">
        <v>143</v>
      </c>
      <c r="E50" s="35" t="s">
        <v>12</v>
      </c>
      <c r="F50" s="35" t="s">
        <v>144</v>
      </c>
      <c r="G50" s="83"/>
      <c r="H50" s="13" t="s">
        <v>0</v>
      </c>
    </row>
    <row r="51" spans="1:18" ht="12.75" customHeight="1" x14ac:dyDescent="0.2">
      <c r="A51" s="99">
        <v>9001</v>
      </c>
      <c r="B51" s="77">
        <v>6711</v>
      </c>
      <c r="C51" s="100" t="s">
        <v>156</v>
      </c>
      <c r="D51" s="78">
        <f>D17+D18+D19+D20+D21+D23+D24+D26+D28+D29+D31+D33+D34+D35+D37+D41+D44+D39</f>
        <v>252500</v>
      </c>
      <c r="E51" s="79">
        <f>E17+E18+E19+E20+E21+E23+E24+E26+E28+E29+E31+E33+E34+E35+E37+E41+E44+E39</f>
        <v>0</v>
      </c>
      <c r="F51" s="78">
        <f>F17+F18+F19+F20+F21+F23+F24+F26+F28+F29+F31+F33+F34+F35+F37+F41+F44+F39</f>
        <v>252500</v>
      </c>
      <c r="G51" s="82"/>
      <c r="H51" s="80"/>
      <c r="I51" s="179"/>
      <c r="J51" s="180"/>
      <c r="K51" s="180"/>
      <c r="L51" s="180"/>
      <c r="M51" s="180"/>
      <c r="N51" s="180"/>
      <c r="O51" s="180"/>
      <c r="P51" s="180"/>
      <c r="Q51" s="180"/>
    </row>
    <row r="52" spans="1:18" ht="12.75" customHeight="1" x14ac:dyDescent="0.2">
      <c r="A52" s="99">
        <v>9002</v>
      </c>
      <c r="B52" s="77">
        <v>6712</v>
      </c>
      <c r="C52" s="81" t="s">
        <v>150</v>
      </c>
      <c r="D52" s="78">
        <f t="shared" ref="D52:F53" si="2">D46</f>
        <v>6000</v>
      </c>
      <c r="E52" s="79">
        <f t="shared" si="2"/>
        <v>0</v>
      </c>
      <c r="F52" s="78">
        <f t="shared" si="2"/>
        <v>6000</v>
      </c>
      <c r="G52" s="82"/>
      <c r="H52" s="80"/>
      <c r="I52" s="88"/>
      <c r="J52" s="88"/>
      <c r="K52" s="88"/>
      <c r="L52" s="88"/>
      <c r="M52" s="88"/>
      <c r="N52" s="88"/>
      <c r="O52" s="88"/>
      <c r="P52" s="88"/>
      <c r="Q52" s="88"/>
    </row>
    <row r="53" spans="1:18" x14ac:dyDescent="0.2">
      <c r="A53" s="156">
        <v>671</v>
      </c>
      <c r="B53" s="77">
        <v>9221</v>
      </c>
      <c r="C53" s="102" t="s">
        <v>185</v>
      </c>
      <c r="D53" s="78">
        <f t="shared" si="2"/>
        <v>0</v>
      </c>
      <c r="E53" s="79">
        <f t="shared" si="2"/>
        <v>700</v>
      </c>
      <c r="F53" s="78">
        <f t="shared" si="2"/>
        <v>700</v>
      </c>
      <c r="G53" s="82"/>
      <c r="H53" s="80" t="s">
        <v>191</v>
      </c>
    </row>
    <row r="54" spans="1:18" x14ac:dyDescent="0.2">
      <c r="A54" s="76" t="s">
        <v>36</v>
      </c>
      <c r="B54" s="77">
        <v>6615</v>
      </c>
      <c r="C54" s="95" t="s">
        <v>137</v>
      </c>
      <c r="D54" s="78">
        <f>D22+D25+D27+D30+D32+D36+D38+D40+D42+D43+D45</f>
        <v>3000</v>
      </c>
      <c r="E54" s="79">
        <f>E22+E25+E27+E30+E32+E36+E38+E40+E42+E43+E45</f>
        <v>0</v>
      </c>
      <c r="F54" s="78">
        <f>F22+F25+F27+F30+F32+F36+F38+F40+F42+F43+F45</f>
        <v>3000</v>
      </c>
      <c r="G54" s="82"/>
      <c r="H54" s="82"/>
    </row>
    <row r="55" spans="1:18" x14ac:dyDescent="0.2">
      <c r="A55" s="19"/>
      <c r="B55" s="19"/>
      <c r="C55" s="20" t="s">
        <v>25</v>
      </c>
      <c r="D55" s="21">
        <f>SUM(D51:D54)</f>
        <v>261500</v>
      </c>
      <c r="E55" s="22">
        <f>SUM(E51:E54)</f>
        <v>700</v>
      </c>
      <c r="F55" s="23">
        <f>SUM(F51:F54)</f>
        <v>262200</v>
      </c>
      <c r="G55" s="24"/>
      <c r="H55" s="24"/>
    </row>
    <row r="56" spans="1:18" ht="35.25" customHeight="1" x14ac:dyDescent="0.2">
      <c r="A56" s="45"/>
      <c r="B56" s="45"/>
      <c r="C56" s="46"/>
      <c r="D56" s="47"/>
      <c r="E56" s="48"/>
      <c r="F56" s="47"/>
      <c r="G56" s="49"/>
      <c r="H56" s="49"/>
    </row>
    <row r="57" spans="1:18" ht="15.75" x14ac:dyDescent="0.25">
      <c r="A57" s="172" t="s">
        <v>75</v>
      </c>
      <c r="B57" s="172"/>
      <c r="C57" s="172"/>
      <c r="D57" s="10"/>
      <c r="E57" s="10"/>
      <c r="F57" s="10"/>
      <c r="G57" s="10"/>
      <c r="H57" s="10"/>
    </row>
    <row r="58" spans="1:18" ht="22.5" customHeight="1" x14ac:dyDescent="0.25">
      <c r="A58" s="11" t="s">
        <v>27</v>
      </c>
      <c r="B58" s="11"/>
      <c r="C58" s="11"/>
      <c r="D58" s="11"/>
      <c r="E58" s="11"/>
      <c r="F58" s="11"/>
      <c r="G58" s="12"/>
    </row>
    <row r="59" spans="1:18" s="14" customFormat="1" ht="25.5" x14ac:dyDescent="0.2">
      <c r="A59" s="33" t="s">
        <v>15</v>
      </c>
      <c r="B59" s="33" t="s">
        <v>16</v>
      </c>
      <c r="C59" s="34" t="s">
        <v>11</v>
      </c>
      <c r="D59" s="34" t="s">
        <v>143</v>
      </c>
      <c r="E59" s="35" t="s">
        <v>12</v>
      </c>
      <c r="F59" s="35" t="s">
        <v>144</v>
      </c>
      <c r="G59" s="13" t="s">
        <v>14</v>
      </c>
      <c r="H59" s="13" t="s">
        <v>0</v>
      </c>
    </row>
    <row r="60" spans="1:18" x14ac:dyDescent="0.2">
      <c r="A60" s="15">
        <v>2</v>
      </c>
      <c r="B60" s="15">
        <v>3</v>
      </c>
      <c r="C60" s="15">
        <v>4</v>
      </c>
      <c r="D60" s="15">
        <v>5</v>
      </c>
      <c r="E60" s="16">
        <v>6</v>
      </c>
      <c r="F60" s="15">
        <v>7</v>
      </c>
      <c r="G60" s="17">
        <v>9</v>
      </c>
      <c r="H60" s="17">
        <v>8</v>
      </c>
    </row>
    <row r="61" spans="1:18" ht="26.25" x14ac:dyDescent="0.25">
      <c r="A61" s="76">
        <v>5568</v>
      </c>
      <c r="B61" s="77">
        <v>3211</v>
      </c>
      <c r="C61" s="89" t="s">
        <v>67</v>
      </c>
      <c r="D61" s="78">
        <v>17000</v>
      </c>
      <c r="E61" s="79">
        <v>3000</v>
      </c>
      <c r="F61" s="78">
        <f>D61+E61</f>
        <v>20000</v>
      </c>
      <c r="G61" s="59">
        <v>484</v>
      </c>
      <c r="H61" s="80" t="s">
        <v>124</v>
      </c>
      <c r="I61" s="175"/>
      <c r="J61" s="176"/>
      <c r="K61" s="176"/>
      <c r="L61" s="176"/>
      <c r="M61" s="176"/>
      <c r="N61" s="176"/>
      <c r="O61" s="176"/>
      <c r="P61" s="176"/>
      <c r="Q61" s="176"/>
      <c r="R61" s="176"/>
    </row>
    <row r="62" spans="1:18" s="57" customFormat="1" ht="15.75" x14ac:dyDescent="0.25">
      <c r="A62" s="76"/>
      <c r="B62" s="76">
        <v>3211</v>
      </c>
      <c r="C62" s="103" t="s">
        <v>67</v>
      </c>
      <c r="D62" s="78"/>
      <c r="E62" s="79">
        <v>5000</v>
      </c>
      <c r="F62" s="78">
        <f>D62+E62</f>
        <v>5000</v>
      </c>
      <c r="G62" s="59" t="s">
        <v>33</v>
      </c>
      <c r="H62" s="80" t="s">
        <v>193</v>
      </c>
      <c r="I62" s="73"/>
      <c r="J62" s="74"/>
      <c r="K62" s="74"/>
      <c r="L62" s="74"/>
      <c r="M62" s="74"/>
      <c r="N62" s="74"/>
      <c r="O62" s="74"/>
      <c r="P62" s="74"/>
      <c r="Q62" s="74"/>
      <c r="R62" s="74"/>
    </row>
    <row r="63" spans="1:18" ht="26.25" x14ac:dyDescent="0.25">
      <c r="A63" s="76">
        <v>5569</v>
      </c>
      <c r="B63" s="77">
        <v>3213</v>
      </c>
      <c r="C63" s="104" t="s">
        <v>68</v>
      </c>
      <c r="D63" s="78">
        <v>15000</v>
      </c>
      <c r="E63" s="79"/>
      <c r="F63" s="78">
        <f t="shared" ref="F63:F92" si="3">D63+E63</f>
        <v>15000</v>
      </c>
      <c r="G63" s="59" t="s">
        <v>36</v>
      </c>
      <c r="H63" s="80" t="s">
        <v>182</v>
      </c>
      <c r="I63" s="175"/>
      <c r="J63" s="176"/>
      <c r="K63" s="176"/>
      <c r="L63" s="176"/>
      <c r="M63" s="176"/>
      <c r="N63" s="176"/>
      <c r="O63" s="176"/>
      <c r="P63" s="176"/>
      <c r="Q63" s="176"/>
      <c r="R63" s="176"/>
    </row>
    <row r="64" spans="1:18" s="57" customFormat="1" ht="25.5" x14ac:dyDescent="0.25">
      <c r="A64" s="76"/>
      <c r="B64" s="77">
        <v>3213</v>
      </c>
      <c r="C64" s="104" t="s">
        <v>68</v>
      </c>
      <c r="D64" s="78">
        <v>0</v>
      </c>
      <c r="E64" s="79">
        <v>5000</v>
      </c>
      <c r="F64" s="78">
        <f>D64+E64</f>
        <v>5000</v>
      </c>
      <c r="G64" s="59" t="s">
        <v>33</v>
      </c>
      <c r="H64" s="80" t="s">
        <v>193</v>
      </c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1:18" s="57" customFormat="1" ht="15.75" x14ac:dyDescent="0.25">
      <c r="A65" s="76"/>
      <c r="B65" s="77">
        <v>3221</v>
      </c>
      <c r="C65" s="163" t="s">
        <v>48</v>
      </c>
      <c r="D65" s="160">
        <v>0</v>
      </c>
      <c r="E65" s="160">
        <v>3000</v>
      </c>
      <c r="F65" s="160">
        <f>E65+D65</f>
        <v>3000</v>
      </c>
      <c r="G65" s="161">
        <v>6526</v>
      </c>
      <c r="H65" s="162" t="s">
        <v>208</v>
      </c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1:18" ht="25.5" x14ac:dyDescent="0.2">
      <c r="A66" s="76">
        <v>5570</v>
      </c>
      <c r="B66" s="77">
        <v>3221</v>
      </c>
      <c r="C66" s="89" t="s">
        <v>48</v>
      </c>
      <c r="D66" s="58">
        <v>8000</v>
      </c>
      <c r="E66" s="105">
        <v>5000</v>
      </c>
      <c r="F66" s="78">
        <f t="shared" si="3"/>
        <v>13000</v>
      </c>
      <c r="G66" s="59" t="s">
        <v>36</v>
      </c>
      <c r="H66" s="80" t="s">
        <v>124</v>
      </c>
    </row>
    <row r="67" spans="1:18" x14ac:dyDescent="0.2">
      <c r="A67" s="76">
        <v>5571</v>
      </c>
      <c r="B67" s="77">
        <v>3223</v>
      </c>
      <c r="C67" s="89" t="s">
        <v>49</v>
      </c>
      <c r="D67" s="58">
        <v>7000</v>
      </c>
      <c r="E67" s="105"/>
      <c r="F67" s="78">
        <f t="shared" si="3"/>
        <v>7000</v>
      </c>
      <c r="G67" s="59" t="s">
        <v>36</v>
      </c>
      <c r="H67" s="103"/>
    </row>
    <row r="68" spans="1:18" ht="20.25" customHeight="1" x14ac:dyDescent="0.2">
      <c r="A68" s="76"/>
      <c r="B68" s="77">
        <v>3224</v>
      </c>
      <c r="C68" s="133" t="s">
        <v>154</v>
      </c>
      <c r="D68" s="58">
        <v>0</v>
      </c>
      <c r="E68" s="105">
        <v>10000</v>
      </c>
      <c r="F68" s="78">
        <v>10000</v>
      </c>
      <c r="G68" s="107">
        <v>9221</v>
      </c>
      <c r="H68" s="80" t="s">
        <v>124</v>
      </c>
    </row>
    <row r="69" spans="1:18" x14ac:dyDescent="0.2">
      <c r="A69" s="76"/>
      <c r="B69" s="77">
        <v>3224</v>
      </c>
      <c r="C69" s="157" t="s">
        <v>154</v>
      </c>
      <c r="D69" s="158">
        <v>0</v>
      </c>
      <c r="E69" s="159">
        <v>7000</v>
      </c>
      <c r="F69" s="160">
        <f>D69+E69</f>
        <v>7000</v>
      </c>
      <c r="G69" s="161">
        <v>6526</v>
      </c>
      <c r="H69" s="162" t="s">
        <v>208</v>
      </c>
    </row>
    <row r="70" spans="1:18" x14ac:dyDescent="0.2">
      <c r="A70" s="76"/>
      <c r="B70" s="77">
        <v>3225</v>
      </c>
      <c r="C70" s="89" t="s">
        <v>50</v>
      </c>
      <c r="D70" s="58">
        <v>0</v>
      </c>
      <c r="E70" s="105">
        <v>1000</v>
      </c>
      <c r="F70" s="78">
        <v>1000</v>
      </c>
      <c r="G70" s="59">
        <v>6415</v>
      </c>
      <c r="H70" s="80"/>
    </row>
    <row r="71" spans="1:18" x14ac:dyDescent="0.2">
      <c r="A71" s="76">
        <v>5572</v>
      </c>
      <c r="B71" s="77">
        <v>3225</v>
      </c>
      <c r="C71" s="89" t="s">
        <v>50</v>
      </c>
      <c r="D71" s="58">
        <v>3000</v>
      </c>
      <c r="E71" s="105"/>
      <c r="F71" s="78">
        <f t="shared" si="3"/>
        <v>3000</v>
      </c>
      <c r="G71" s="59">
        <v>484</v>
      </c>
      <c r="H71" s="93"/>
    </row>
    <row r="72" spans="1:18" x14ac:dyDescent="0.2">
      <c r="A72" s="76">
        <v>5573</v>
      </c>
      <c r="B72" s="77">
        <v>3231</v>
      </c>
      <c r="C72" s="89" t="s">
        <v>51</v>
      </c>
      <c r="D72" s="58">
        <v>10000</v>
      </c>
      <c r="E72" s="105"/>
      <c r="F72" s="78">
        <f t="shared" si="3"/>
        <v>10000</v>
      </c>
      <c r="G72" s="59">
        <v>484</v>
      </c>
      <c r="H72" s="93"/>
    </row>
    <row r="73" spans="1:18" x14ac:dyDescent="0.2">
      <c r="A73" s="76">
        <v>5574</v>
      </c>
      <c r="B73" s="77">
        <v>3232</v>
      </c>
      <c r="C73" s="81" t="s">
        <v>52</v>
      </c>
      <c r="D73" s="58">
        <v>12000</v>
      </c>
      <c r="E73" s="105"/>
      <c r="F73" s="78">
        <f t="shared" si="3"/>
        <v>12000</v>
      </c>
      <c r="G73" s="59" t="s">
        <v>36</v>
      </c>
      <c r="H73" s="80"/>
    </row>
    <row r="74" spans="1:18" s="18" customFormat="1" ht="25.5" x14ac:dyDescent="0.2">
      <c r="A74" s="76">
        <v>5575</v>
      </c>
      <c r="B74" s="77">
        <v>3233</v>
      </c>
      <c r="C74" s="81" t="s">
        <v>53</v>
      </c>
      <c r="D74" s="58">
        <v>70000</v>
      </c>
      <c r="E74" s="105"/>
      <c r="F74" s="78">
        <f t="shared" si="3"/>
        <v>70000</v>
      </c>
      <c r="G74" s="59" t="s">
        <v>36</v>
      </c>
      <c r="H74" s="80" t="s">
        <v>124</v>
      </c>
    </row>
    <row r="75" spans="1:18" s="18" customFormat="1" x14ac:dyDescent="0.2">
      <c r="A75" s="76"/>
      <c r="B75" s="77">
        <v>3233</v>
      </c>
      <c r="C75" s="165" t="s">
        <v>53</v>
      </c>
      <c r="D75" s="158">
        <v>0</v>
      </c>
      <c r="E75" s="159">
        <v>4000</v>
      </c>
      <c r="F75" s="160">
        <f t="shared" si="3"/>
        <v>4000</v>
      </c>
      <c r="G75" s="161">
        <v>6526</v>
      </c>
      <c r="H75" s="162" t="s">
        <v>208</v>
      </c>
    </row>
    <row r="76" spans="1:18" s="72" customFormat="1" x14ac:dyDescent="0.2">
      <c r="A76" s="76"/>
      <c r="B76" s="77">
        <v>3233</v>
      </c>
      <c r="C76" s="81" t="s">
        <v>53</v>
      </c>
      <c r="D76" s="58"/>
      <c r="E76" s="105">
        <v>9948</v>
      </c>
      <c r="F76" s="78">
        <f>D76+E76</f>
        <v>9948</v>
      </c>
      <c r="G76" s="59" t="s">
        <v>33</v>
      </c>
      <c r="H76" s="80" t="s">
        <v>193</v>
      </c>
    </row>
    <row r="77" spans="1:18" x14ac:dyDescent="0.2">
      <c r="A77" s="76">
        <v>5576</v>
      </c>
      <c r="B77" s="77">
        <v>3234</v>
      </c>
      <c r="C77" s="81" t="s">
        <v>55</v>
      </c>
      <c r="D77" s="58">
        <v>2000</v>
      </c>
      <c r="E77" s="105"/>
      <c r="F77" s="78">
        <f t="shared" si="3"/>
        <v>2000</v>
      </c>
      <c r="G77" s="59" t="s">
        <v>36</v>
      </c>
      <c r="H77" s="80"/>
    </row>
    <row r="78" spans="1:18" ht="25.5" x14ac:dyDescent="0.2">
      <c r="A78" s="76"/>
      <c r="B78" s="108">
        <v>3237</v>
      </c>
      <c r="C78" s="81" t="s">
        <v>69</v>
      </c>
      <c r="D78" s="58">
        <v>0</v>
      </c>
      <c r="E78" s="105">
        <v>149664</v>
      </c>
      <c r="F78" s="78">
        <f t="shared" si="3"/>
        <v>149664</v>
      </c>
      <c r="G78" s="107">
        <v>9221</v>
      </c>
      <c r="H78" s="80" t="s">
        <v>176</v>
      </c>
    </row>
    <row r="79" spans="1:18" x14ac:dyDescent="0.2">
      <c r="A79" s="76">
        <v>5577</v>
      </c>
      <c r="B79" s="109">
        <v>3237</v>
      </c>
      <c r="C79" s="81" t="s">
        <v>69</v>
      </c>
      <c r="D79" s="58">
        <v>150000</v>
      </c>
      <c r="E79" s="105">
        <v>0</v>
      </c>
      <c r="F79" s="78">
        <f t="shared" si="3"/>
        <v>150000</v>
      </c>
      <c r="G79" s="59" t="s">
        <v>36</v>
      </c>
      <c r="H79" s="80"/>
    </row>
    <row r="80" spans="1:18" ht="25.5" x14ac:dyDescent="0.2">
      <c r="A80" s="76"/>
      <c r="B80" s="109">
        <v>3237</v>
      </c>
      <c r="C80" s="81" t="s">
        <v>69</v>
      </c>
      <c r="D80" s="58">
        <v>0</v>
      </c>
      <c r="E80" s="105">
        <v>23000</v>
      </c>
      <c r="F80" s="78">
        <v>23000</v>
      </c>
      <c r="G80" s="59">
        <v>9221</v>
      </c>
      <c r="H80" s="80" t="s">
        <v>124</v>
      </c>
    </row>
    <row r="81" spans="1:8" x14ac:dyDescent="0.2">
      <c r="A81" s="76"/>
      <c r="B81" s="110">
        <v>3237</v>
      </c>
      <c r="C81" s="165" t="s">
        <v>69</v>
      </c>
      <c r="D81" s="158">
        <v>0</v>
      </c>
      <c r="E81" s="159">
        <v>3000</v>
      </c>
      <c r="F81" s="160">
        <f>D81+E81</f>
        <v>3000</v>
      </c>
      <c r="G81" s="161">
        <v>6526</v>
      </c>
      <c r="H81" s="162" t="s">
        <v>208</v>
      </c>
    </row>
    <row r="82" spans="1:8" x14ac:dyDescent="0.2">
      <c r="A82" s="76">
        <v>5578</v>
      </c>
      <c r="B82" s="77">
        <v>3238</v>
      </c>
      <c r="C82" s="81" t="s">
        <v>123</v>
      </c>
      <c r="D82" s="58">
        <v>0</v>
      </c>
      <c r="E82" s="105"/>
      <c r="F82" s="78">
        <f t="shared" si="3"/>
        <v>0</v>
      </c>
      <c r="G82" s="59" t="s">
        <v>36</v>
      </c>
      <c r="H82" s="80"/>
    </row>
    <row r="83" spans="1:8" x14ac:dyDescent="0.2">
      <c r="A83" s="76">
        <v>5708</v>
      </c>
      <c r="B83" s="77">
        <v>3239</v>
      </c>
      <c r="C83" s="81" t="s">
        <v>58</v>
      </c>
      <c r="D83" s="58">
        <v>10000</v>
      </c>
      <c r="E83" s="105"/>
      <c r="F83" s="78">
        <f t="shared" si="3"/>
        <v>10000</v>
      </c>
      <c r="G83" s="59">
        <v>484</v>
      </c>
      <c r="H83" s="80"/>
    </row>
    <row r="84" spans="1:8" x14ac:dyDescent="0.2">
      <c r="A84" s="76">
        <v>5580</v>
      </c>
      <c r="B84" s="77">
        <v>3241</v>
      </c>
      <c r="C84" s="81" t="s">
        <v>61</v>
      </c>
      <c r="D84" s="78">
        <v>0</v>
      </c>
      <c r="E84" s="79"/>
      <c r="F84" s="78">
        <f t="shared" si="3"/>
        <v>0</v>
      </c>
      <c r="G84" s="59">
        <v>484</v>
      </c>
      <c r="H84" s="82"/>
    </row>
    <row r="85" spans="1:8" x14ac:dyDescent="0.2">
      <c r="A85" s="76">
        <v>5581</v>
      </c>
      <c r="B85" s="77">
        <v>3292</v>
      </c>
      <c r="C85" s="95" t="s">
        <v>70</v>
      </c>
      <c r="D85" s="78">
        <v>10000</v>
      </c>
      <c r="E85" s="79"/>
      <c r="F85" s="78">
        <f t="shared" si="3"/>
        <v>10000</v>
      </c>
      <c r="G85" s="59" t="s">
        <v>36</v>
      </c>
      <c r="H85" s="82"/>
    </row>
    <row r="86" spans="1:8" x14ac:dyDescent="0.2">
      <c r="A86" s="76">
        <v>5582</v>
      </c>
      <c r="B86" s="77">
        <v>3293</v>
      </c>
      <c r="C86" s="95" t="s">
        <v>71</v>
      </c>
      <c r="D86" s="78">
        <v>7000</v>
      </c>
      <c r="E86" s="79"/>
      <c r="F86" s="78">
        <f t="shared" si="3"/>
        <v>7000</v>
      </c>
      <c r="G86" s="59" t="s">
        <v>36</v>
      </c>
      <c r="H86" s="80"/>
    </row>
    <row r="87" spans="1:8" x14ac:dyDescent="0.2">
      <c r="A87" s="76"/>
      <c r="B87" s="77">
        <v>3293</v>
      </c>
      <c r="C87" s="164" t="s">
        <v>71</v>
      </c>
      <c r="D87" s="160">
        <v>0</v>
      </c>
      <c r="E87" s="160">
        <v>15000</v>
      </c>
      <c r="F87" s="160">
        <f>D87+E87</f>
        <v>15000</v>
      </c>
      <c r="G87" s="161">
        <v>6526</v>
      </c>
      <c r="H87" s="162" t="s">
        <v>208</v>
      </c>
    </row>
    <row r="88" spans="1:8" x14ac:dyDescent="0.2">
      <c r="A88" s="76"/>
      <c r="B88" s="77">
        <v>3293</v>
      </c>
      <c r="C88" s="95" t="s">
        <v>71</v>
      </c>
      <c r="D88" s="78">
        <v>0</v>
      </c>
      <c r="E88" s="79">
        <v>10000</v>
      </c>
      <c r="F88" s="78">
        <v>10000</v>
      </c>
      <c r="G88" s="107">
        <v>9221</v>
      </c>
      <c r="H88" s="80"/>
    </row>
    <row r="89" spans="1:8" ht="25.5" x14ac:dyDescent="0.2">
      <c r="A89" s="76"/>
      <c r="B89" s="77">
        <v>3295</v>
      </c>
      <c r="C89" s="111" t="s">
        <v>158</v>
      </c>
      <c r="D89" s="78">
        <v>0</v>
      </c>
      <c r="E89" s="79">
        <v>12000</v>
      </c>
      <c r="F89" s="78">
        <v>12000</v>
      </c>
      <c r="G89" s="107">
        <v>9221</v>
      </c>
      <c r="H89" s="80" t="s">
        <v>124</v>
      </c>
    </row>
    <row r="90" spans="1:8" x14ac:dyDescent="0.2">
      <c r="A90" s="76">
        <v>5583</v>
      </c>
      <c r="B90" s="77">
        <v>3299</v>
      </c>
      <c r="C90" s="81" t="s">
        <v>63</v>
      </c>
      <c r="D90" s="58">
        <v>10000</v>
      </c>
      <c r="E90" s="105"/>
      <c r="F90" s="78">
        <f t="shared" si="3"/>
        <v>10000</v>
      </c>
      <c r="G90" s="59">
        <v>484</v>
      </c>
      <c r="H90" s="80"/>
    </row>
    <row r="91" spans="1:8" x14ac:dyDescent="0.2">
      <c r="A91" s="76">
        <v>5584</v>
      </c>
      <c r="B91" s="77">
        <v>3431</v>
      </c>
      <c r="C91" s="81" t="s">
        <v>79</v>
      </c>
      <c r="D91" s="58">
        <v>0</v>
      </c>
      <c r="E91" s="105"/>
      <c r="F91" s="78">
        <f t="shared" si="3"/>
        <v>0</v>
      </c>
      <c r="G91" s="59" t="s">
        <v>36</v>
      </c>
      <c r="H91" s="80"/>
    </row>
    <row r="92" spans="1:8" x14ac:dyDescent="0.2">
      <c r="A92" s="76"/>
      <c r="B92" s="77">
        <v>4241</v>
      </c>
      <c r="C92" s="81" t="s">
        <v>145</v>
      </c>
      <c r="D92" s="58">
        <v>0</v>
      </c>
      <c r="E92" s="105">
        <v>1000</v>
      </c>
      <c r="F92" s="78">
        <f t="shared" si="3"/>
        <v>1000</v>
      </c>
      <c r="G92" s="59">
        <v>6413</v>
      </c>
      <c r="H92" s="80"/>
    </row>
    <row r="93" spans="1:8" x14ac:dyDescent="0.2">
      <c r="A93" s="76">
        <v>5763</v>
      </c>
      <c r="B93" s="77">
        <v>4241</v>
      </c>
      <c r="C93" s="81" t="s">
        <v>145</v>
      </c>
      <c r="D93" s="58">
        <v>1000</v>
      </c>
      <c r="E93" s="105"/>
      <c r="F93" s="78">
        <v>1000</v>
      </c>
      <c r="G93" s="59" t="s">
        <v>36</v>
      </c>
      <c r="H93" s="80"/>
    </row>
    <row r="94" spans="1:8" ht="25.5" x14ac:dyDescent="0.2">
      <c r="A94" s="76"/>
      <c r="B94" s="77">
        <v>4221</v>
      </c>
      <c r="C94" s="112" t="s">
        <v>165</v>
      </c>
      <c r="D94" s="58">
        <v>0</v>
      </c>
      <c r="E94" s="105">
        <v>10000</v>
      </c>
      <c r="F94" s="78">
        <v>10000</v>
      </c>
      <c r="G94" s="107">
        <v>9221</v>
      </c>
      <c r="H94" s="80" t="s">
        <v>124</v>
      </c>
    </row>
    <row r="95" spans="1:8" ht="12.75" customHeight="1" x14ac:dyDescent="0.2">
      <c r="A95" s="75" t="s">
        <v>84</v>
      </c>
      <c r="B95" s="77">
        <v>4227</v>
      </c>
      <c r="C95" s="96" t="s">
        <v>72</v>
      </c>
      <c r="D95" s="58">
        <v>0</v>
      </c>
      <c r="E95" s="105">
        <v>0</v>
      </c>
      <c r="F95" s="78">
        <v>0</v>
      </c>
      <c r="G95" s="59" t="s">
        <v>36</v>
      </c>
      <c r="H95" s="80"/>
    </row>
    <row r="96" spans="1:8" x14ac:dyDescent="0.2">
      <c r="A96" s="19"/>
      <c r="B96" s="19"/>
      <c r="C96" s="20" t="s">
        <v>26</v>
      </c>
      <c r="D96" s="21">
        <f>SUM(D61:D95)</f>
        <v>332000</v>
      </c>
      <c r="E96" s="22">
        <f>SUM(E61:E95)</f>
        <v>276612</v>
      </c>
      <c r="F96" s="23">
        <f>SUM(F61:F95)</f>
        <v>608612</v>
      </c>
      <c r="G96" s="24"/>
      <c r="H96" s="24"/>
    </row>
    <row r="97" spans="1:18" ht="51" customHeight="1" x14ac:dyDescent="0.25">
      <c r="A97" s="11" t="s">
        <v>28</v>
      </c>
      <c r="B97" s="25"/>
      <c r="C97" s="26"/>
      <c r="D97" s="27"/>
      <c r="E97" s="28"/>
      <c r="F97" s="27"/>
      <c r="G97" s="14"/>
      <c r="H97" s="14"/>
    </row>
    <row r="98" spans="1:18" s="14" customFormat="1" ht="25.5" x14ac:dyDescent="0.2">
      <c r="A98" s="33" t="s">
        <v>19</v>
      </c>
      <c r="B98" s="33" t="s">
        <v>16</v>
      </c>
      <c r="C98" s="34" t="s">
        <v>11</v>
      </c>
      <c r="D98" s="34" t="s">
        <v>143</v>
      </c>
      <c r="E98" s="35" t="s">
        <v>12</v>
      </c>
      <c r="F98" s="35" t="s">
        <v>144</v>
      </c>
      <c r="G98" s="83"/>
      <c r="H98" s="13" t="s">
        <v>0</v>
      </c>
    </row>
    <row r="99" spans="1:18" ht="12.75" customHeight="1" x14ac:dyDescent="0.2">
      <c r="A99" s="113">
        <v>484</v>
      </c>
      <c r="B99" s="114">
        <v>6526</v>
      </c>
      <c r="C99" s="106" t="s">
        <v>115</v>
      </c>
      <c r="D99" s="78">
        <f>D61+D71+D72+D83+D84+D90</f>
        <v>50000</v>
      </c>
      <c r="E99" s="126">
        <f>E61+E87+E75+E69+E65+E81</f>
        <v>35000</v>
      </c>
      <c r="F99" s="78">
        <f>D99+E99</f>
        <v>85000</v>
      </c>
      <c r="G99" s="82"/>
      <c r="H99" s="82" t="s">
        <v>138</v>
      </c>
      <c r="I99" s="181"/>
      <c r="J99" s="180"/>
      <c r="K99" s="180"/>
      <c r="L99" s="180"/>
      <c r="M99" s="180"/>
      <c r="N99" s="180"/>
      <c r="O99" s="180"/>
      <c r="P99" s="180"/>
      <c r="Q99" s="180"/>
    </row>
    <row r="100" spans="1:18" x14ac:dyDescent="0.2">
      <c r="A100" s="154" t="s">
        <v>33</v>
      </c>
      <c r="B100" s="114">
        <v>6321</v>
      </c>
      <c r="C100" s="81" t="s">
        <v>116</v>
      </c>
      <c r="D100" s="78">
        <f>D62+D64+D76</f>
        <v>0</v>
      </c>
      <c r="E100" s="79">
        <f>E62+E64+E76</f>
        <v>19948</v>
      </c>
      <c r="F100" s="78">
        <f>F62+F64+F76</f>
        <v>19948</v>
      </c>
      <c r="G100" s="155" t="s">
        <v>36</v>
      </c>
      <c r="H100" s="80" t="s">
        <v>193</v>
      </c>
    </row>
    <row r="101" spans="1:18" x14ac:dyDescent="0.2">
      <c r="A101" s="154">
        <v>319</v>
      </c>
      <c r="B101" s="114">
        <v>9221</v>
      </c>
      <c r="C101" s="81" t="s">
        <v>177</v>
      </c>
      <c r="D101" s="78">
        <f>D78</f>
        <v>0</v>
      </c>
      <c r="E101" s="79">
        <f>E78</f>
        <v>149664</v>
      </c>
      <c r="F101" s="78">
        <f>F78</f>
        <v>149664</v>
      </c>
      <c r="G101" s="82"/>
      <c r="H101" s="80" t="s">
        <v>184</v>
      </c>
    </row>
    <row r="102" spans="1:18" x14ac:dyDescent="0.2">
      <c r="A102" s="113">
        <v>322</v>
      </c>
      <c r="B102" s="113">
        <v>6413</v>
      </c>
      <c r="C102" s="81" t="s">
        <v>40</v>
      </c>
      <c r="D102" s="58">
        <f>D92</f>
        <v>0</v>
      </c>
      <c r="E102" s="134">
        <f t="shared" ref="E102:F102" si="4">E92</f>
        <v>1000</v>
      </c>
      <c r="F102" s="58">
        <f t="shared" si="4"/>
        <v>1000</v>
      </c>
      <c r="G102" s="80"/>
      <c r="H102" s="80" t="s">
        <v>139</v>
      </c>
    </row>
    <row r="103" spans="1:18" x14ac:dyDescent="0.2">
      <c r="A103" s="113">
        <v>332</v>
      </c>
      <c r="B103" s="113">
        <v>6415</v>
      </c>
      <c r="C103" s="81" t="s">
        <v>151</v>
      </c>
      <c r="D103" s="58">
        <f>D70</f>
        <v>0</v>
      </c>
      <c r="E103" s="134">
        <f>E70</f>
        <v>1000</v>
      </c>
      <c r="F103" s="58">
        <f>F70</f>
        <v>1000</v>
      </c>
      <c r="G103" s="80"/>
      <c r="H103" s="80" t="s">
        <v>167</v>
      </c>
    </row>
    <row r="104" spans="1:18" x14ac:dyDescent="0.2">
      <c r="A104" s="113" t="s">
        <v>36</v>
      </c>
      <c r="B104" s="114">
        <v>6615</v>
      </c>
      <c r="C104" s="81" t="s">
        <v>137</v>
      </c>
      <c r="D104" s="78">
        <f>D95+D93+D91+D86+D85+D82+D79+D77+D74+D73+D67+D66+D63</f>
        <v>282000</v>
      </c>
      <c r="E104" s="79">
        <f t="shared" ref="E104:F104" si="5">E95+E93+E91+E86+E85+E82+E79+E77+E74+E73+E67+E66+E63</f>
        <v>5000</v>
      </c>
      <c r="F104" s="78">
        <f t="shared" si="5"/>
        <v>287000</v>
      </c>
      <c r="G104" s="82"/>
      <c r="H104" s="80"/>
    </row>
    <row r="105" spans="1:18" x14ac:dyDescent="0.2">
      <c r="A105" s="154" t="s">
        <v>36</v>
      </c>
      <c r="B105" s="114">
        <v>9221</v>
      </c>
      <c r="C105" s="81" t="s">
        <v>140</v>
      </c>
      <c r="D105" s="78">
        <f>D94+D89+D88+D68+D80</f>
        <v>0</v>
      </c>
      <c r="E105" s="79">
        <f>E94+E89+E88+E68+E80</f>
        <v>65000</v>
      </c>
      <c r="F105" s="78">
        <f>F94+F89+F88+F68+F80</f>
        <v>65000</v>
      </c>
      <c r="G105" s="82"/>
      <c r="H105" s="80" t="s">
        <v>184</v>
      </c>
    </row>
    <row r="106" spans="1:18" x14ac:dyDescent="0.2">
      <c r="A106" s="19"/>
      <c r="B106" s="19"/>
      <c r="C106" s="20" t="s">
        <v>25</v>
      </c>
      <c r="D106" s="21">
        <f>SUM(D99:D105)</f>
        <v>332000</v>
      </c>
      <c r="E106" s="21">
        <f>SUM(E99:E105)</f>
        <v>276612</v>
      </c>
      <c r="F106" s="21">
        <f>SUM(F99:F105)</f>
        <v>608612</v>
      </c>
      <c r="G106" s="24"/>
      <c r="H106" s="24"/>
    </row>
    <row r="107" spans="1:18" ht="35.25" customHeight="1" x14ac:dyDescent="0.2">
      <c r="A107" s="45"/>
      <c r="B107" s="45"/>
      <c r="C107" s="46"/>
      <c r="D107" s="47"/>
      <c r="E107" s="48"/>
      <c r="F107" s="47"/>
      <c r="G107" s="49"/>
      <c r="H107" s="49"/>
    </row>
    <row r="108" spans="1:18" ht="15.75" x14ac:dyDescent="0.25">
      <c r="A108" s="172" t="s">
        <v>77</v>
      </c>
      <c r="B108" s="172"/>
      <c r="C108" s="172"/>
      <c r="D108" s="10"/>
      <c r="E108" s="10"/>
      <c r="F108" s="10"/>
      <c r="G108" s="10"/>
      <c r="H108" s="10"/>
    </row>
    <row r="109" spans="1:18" ht="22.5" customHeight="1" x14ac:dyDescent="0.25">
      <c r="A109" s="11" t="s">
        <v>27</v>
      </c>
      <c r="B109" s="11"/>
      <c r="C109" s="11"/>
      <c r="D109" s="11"/>
      <c r="E109" s="11"/>
      <c r="F109" s="11"/>
      <c r="G109" s="12"/>
    </row>
    <row r="110" spans="1:18" s="14" customFormat="1" ht="25.5" x14ac:dyDescent="0.2">
      <c r="A110" s="33" t="s">
        <v>15</v>
      </c>
      <c r="B110" s="33" t="s">
        <v>16</v>
      </c>
      <c r="C110" s="34" t="s">
        <v>11</v>
      </c>
      <c r="D110" s="34" t="s">
        <v>143</v>
      </c>
      <c r="E110" s="35" t="s">
        <v>12</v>
      </c>
      <c r="F110" s="35" t="s">
        <v>144</v>
      </c>
      <c r="G110" s="13" t="s">
        <v>14</v>
      </c>
      <c r="H110" s="13" t="s">
        <v>0</v>
      </c>
    </row>
    <row r="111" spans="1:18" x14ac:dyDescent="0.2">
      <c r="A111" s="15">
        <v>2</v>
      </c>
      <c r="B111" s="15">
        <v>3</v>
      </c>
      <c r="C111" s="15">
        <v>4</v>
      </c>
      <c r="D111" s="15">
        <v>5</v>
      </c>
      <c r="E111" s="16">
        <v>6</v>
      </c>
      <c r="F111" s="15">
        <v>7</v>
      </c>
      <c r="G111" s="17">
        <v>9</v>
      </c>
      <c r="H111" s="17">
        <v>8</v>
      </c>
    </row>
    <row r="112" spans="1:18" ht="15.75" x14ac:dyDescent="0.25">
      <c r="A112" s="75" t="s">
        <v>85</v>
      </c>
      <c r="B112" s="77">
        <v>3111</v>
      </c>
      <c r="C112" s="89" t="s">
        <v>73</v>
      </c>
      <c r="D112" s="78">
        <v>0</v>
      </c>
      <c r="E112" s="79">
        <v>0</v>
      </c>
      <c r="F112" s="78">
        <v>0</v>
      </c>
      <c r="G112" s="59" t="s">
        <v>33</v>
      </c>
      <c r="H112" s="80"/>
      <c r="I112" s="175"/>
      <c r="J112" s="176"/>
      <c r="K112" s="176"/>
      <c r="L112" s="176"/>
      <c r="M112" s="176"/>
      <c r="N112" s="176"/>
      <c r="O112" s="176"/>
      <c r="P112" s="176"/>
      <c r="Q112" s="176"/>
      <c r="R112" s="176"/>
    </row>
    <row r="113" spans="1:18" ht="15.75" x14ac:dyDescent="0.25">
      <c r="A113" s="75"/>
      <c r="B113" s="77"/>
      <c r="C113" s="89"/>
      <c r="D113" s="78"/>
      <c r="E113" s="79">
        <v>0</v>
      </c>
      <c r="F113" s="78">
        <v>0</v>
      </c>
      <c r="G113" s="59" t="s">
        <v>36</v>
      </c>
      <c r="H113" s="115"/>
      <c r="I113" s="65"/>
      <c r="J113" s="66"/>
      <c r="K113" s="66"/>
      <c r="L113" s="66"/>
      <c r="M113" s="66"/>
      <c r="N113" s="66"/>
      <c r="O113" s="66"/>
      <c r="P113" s="66"/>
      <c r="Q113" s="66"/>
      <c r="R113" s="66"/>
    </row>
    <row r="114" spans="1:18" ht="15.75" x14ac:dyDescent="0.25">
      <c r="A114" s="75" t="s">
        <v>86</v>
      </c>
      <c r="B114" s="77">
        <v>3132</v>
      </c>
      <c r="C114" s="89" t="s">
        <v>45</v>
      </c>
      <c r="D114" s="78">
        <v>0</v>
      </c>
      <c r="E114" s="79">
        <v>0</v>
      </c>
      <c r="F114" s="78">
        <v>0</v>
      </c>
      <c r="G114" s="59" t="s">
        <v>33</v>
      </c>
      <c r="H114" s="115"/>
      <c r="I114" s="65"/>
      <c r="J114" s="66"/>
      <c r="K114" s="66"/>
      <c r="L114" s="66"/>
      <c r="M114" s="66"/>
      <c r="N114" s="66"/>
      <c r="O114" s="66"/>
      <c r="P114" s="66"/>
      <c r="Q114" s="66"/>
      <c r="R114" s="66"/>
    </row>
    <row r="115" spans="1:18" ht="13.5" customHeight="1" x14ac:dyDescent="0.25">
      <c r="A115" s="75"/>
      <c r="B115" s="77"/>
      <c r="C115" s="89"/>
      <c r="D115" s="78"/>
      <c r="E115" s="79">
        <v>0</v>
      </c>
      <c r="F115" s="78">
        <v>0</v>
      </c>
      <c r="G115" s="59" t="s">
        <v>36</v>
      </c>
      <c r="H115" s="115"/>
      <c r="I115" s="60"/>
      <c r="J115" s="61"/>
      <c r="K115" s="61"/>
      <c r="L115" s="61"/>
      <c r="M115" s="61"/>
      <c r="N115" s="61"/>
      <c r="O115" s="61"/>
      <c r="P115" s="61"/>
      <c r="Q115" s="61"/>
      <c r="R115" s="61"/>
    </row>
    <row r="116" spans="1:18" ht="13.5" customHeight="1" x14ac:dyDescent="0.25">
      <c r="A116" s="75" t="s">
        <v>87</v>
      </c>
      <c r="B116" s="77">
        <v>3133</v>
      </c>
      <c r="C116" s="89" t="s">
        <v>46</v>
      </c>
      <c r="D116" s="78">
        <v>0</v>
      </c>
      <c r="E116" s="79">
        <v>0</v>
      </c>
      <c r="F116" s="78">
        <v>0</v>
      </c>
      <c r="G116" s="59" t="s">
        <v>33</v>
      </c>
      <c r="H116" s="115"/>
      <c r="I116" s="65"/>
      <c r="J116" s="66"/>
      <c r="K116" s="66"/>
      <c r="L116" s="66"/>
      <c r="M116" s="66"/>
      <c r="N116" s="66"/>
      <c r="O116" s="66"/>
      <c r="P116" s="66"/>
      <c r="Q116" s="66"/>
      <c r="R116" s="66"/>
    </row>
    <row r="117" spans="1:18" ht="13.5" customHeight="1" x14ac:dyDescent="0.25">
      <c r="A117" s="75"/>
      <c r="B117" s="77"/>
      <c r="C117" s="89"/>
      <c r="D117" s="78"/>
      <c r="E117" s="79">
        <v>0</v>
      </c>
      <c r="F117" s="78">
        <v>0</v>
      </c>
      <c r="G117" s="59" t="s">
        <v>36</v>
      </c>
      <c r="H117" s="115"/>
      <c r="I117" s="65"/>
      <c r="J117" s="66"/>
      <c r="K117" s="66"/>
      <c r="L117" s="66"/>
      <c r="M117" s="66"/>
      <c r="N117" s="66"/>
      <c r="O117" s="66"/>
      <c r="P117" s="66"/>
      <c r="Q117" s="66"/>
      <c r="R117" s="66"/>
    </row>
    <row r="118" spans="1:18" ht="13.5" customHeight="1" x14ac:dyDescent="0.25">
      <c r="A118" s="75" t="s">
        <v>88</v>
      </c>
      <c r="B118" s="77">
        <v>3212</v>
      </c>
      <c r="C118" s="89" t="s">
        <v>47</v>
      </c>
      <c r="D118" s="58">
        <v>0</v>
      </c>
      <c r="E118" s="79">
        <v>0</v>
      </c>
      <c r="F118" s="78">
        <v>0</v>
      </c>
      <c r="G118" s="59" t="s">
        <v>33</v>
      </c>
      <c r="H118" s="115"/>
      <c r="I118" s="65"/>
      <c r="J118" s="66"/>
      <c r="K118" s="66"/>
      <c r="L118" s="66"/>
      <c r="M118" s="66"/>
      <c r="N118" s="66"/>
      <c r="O118" s="66"/>
      <c r="P118" s="66"/>
      <c r="Q118" s="66"/>
      <c r="R118" s="66"/>
    </row>
    <row r="119" spans="1:18" ht="15.75" x14ac:dyDescent="0.25">
      <c r="A119" s="75"/>
      <c r="B119" s="77"/>
      <c r="C119" s="89"/>
      <c r="D119" s="58"/>
      <c r="E119" s="79">
        <v>0</v>
      </c>
      <c r="F119" s="78">
        <v>0</v>
      </c>
      <c r="G119" s="59" t="s">
        <v>36</v>
      </c>
      <c r="H119" s="115"/>
      <c r="I119" s="175"/>
      <c r="J119" s="176"/>
      <c r="K119" s="176"/>
      <c r="L119" s="176"/>
      <c r="M119" s="176"/>
      <c r="N119" s="176"/>
      <c r="O119" s="176"/>
      <c r="P119" s="176"/>
      <c r="Q119" s="176"/>
      <c r="R119" s="176"/>
    </row>
    <row r="120" spans="1:18" ht="15.75" x14ac:dyDescent="0.25">
      <c r="A120" s="75">
        <v>5719</v>
      </c>
      <c r="B120" s="77">
        <v>3211</v>
      </c>
      <c r="C120" s="89" t="s">
        <v>119</v>
      </c>
      <c r="D120" s="58">
        <v>0</v>
      </c>
      <c r="E120" s="105">
        <v>0</v>
      </c>
      <c r="F120" s="78">
        <v>0</v>
      </c>
      <c r="G120" s="59" t="s">
        <v>33</v>
      </c>
      <c r="H120" s="80"/>
      <c r="I120" s="65"/>
      <c r="J120" s="66"/>
      <c r="K120" s="66"/>
      <c r="L120" s="66"/>
      <c r="M120" s="66"/>
      <c r="N120" s="66"/>
      <c r="O120" s="66"/>
      <c r="P120" s="66"/>
      <c r="Q120" s="66"/>
      <c r="R120" s="66"/>
    </row>
    <row r="121" spans="1:18" ht="15.75" customHeight="1" x14ac:dyDescent="0.25">
      <c r="A121" s="75"/>
      <c r="B121" s="77"/>
      <c r="C121" s="89"/>
      <c r="D121" s="58">
        <v>0</v>
      </c>
      <c r="E121" s="105">
        <v>0</v>
      </c>
      <c r="F121" s="78">
        <v>0</v>
      </c>
      <c r="G121" s="59" t="s">
        <v>36</v>
      </c>
      <c r="H121" s="80"/>
      <c r="I121" s="60"/>
      <c r="J121" s="61"/>
      <c r="K121" s="61"/>
      <c r="L121" s="61"/>
      <c r="M121" s="61"/>
      <c r="N121" s="61"/>
      <c r="O121" s="61"/>
      <c r="P121" s="61"/>
      <c r="Q121" s="61"/>
      <c r="R121" s="61"/>
    </row>
    <row r="122" spans="1:18" ht="15.75" customHeight="1" x14ac:dyDescent="0.25">
      <c r="A122" s="76">
        <v>5720</v>
      </c>
      <c r="B122" s="77">
        <v>3213</v>
      </c>
      <c r="C122" s="104" t="s">
        <v>78</v>
      </c>
      <c r="D122" s="58">
        <v>0</v>
      </c>
      <c r="E122" s="105">
        <v>0</v>
      </c>
      <c r="F122" s="78">
        <v>0</v>
      </c>
      <c r="G122" s="59" t="s">
        <v>33</v>
      </c>
      <c r="H122" s="80"/>
      <c r="I122" s="175"/>
      <c r="J122" s="176"/>
      <c r="K122" s="176"/>
      <c r="L122" s="176"/>
      <c r="M122" s="176"/>
      <c r="N122" s="176"/>
      <c r="O122" s="176"/>
      <c r="P122" s="176"/>
      <c r="Q122" s="176"/>
      <c r="R122" s="176"/>
    </row>
    <row r="123" spans="1:18" ht="15.75" x14ac:dyDescent="0.25">
      <c r="A123" s="76"/>
      <c r="B123" s="77"/>
      <c r="C123" s="104"/>
      <c r="D123" s="58">
        <v>0</v>
      </c>
      <c r="E123" s="105">
        <v>0</v>
      </c>
      <c r="F123" s="78">
        <v>0</v>
      </c>
      <c r="G123" s="59" t="s">
        <v>36</v>
      </c>
      <c r="H123" s="80"/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spans="1:18" x14ac:dyDescent="0.2">
      <c r="A124" s="76">
        <v>5721</v>
      </c>
      <c r="B124" s="77">
        <v>3221</v>
      </c>
      <c r="C124" s="89" t="s">
        <v>48</v>
      </c>
      <c r="D124" s="58">
        <v>0</v>
      </c>
      <c r="E124" s="105">
        <v>0</v>
      </c>
      <c r="F124" s="78">
        <v>0</v>
      </c>
      <c r="G124" s="59" t="s">
        <v>33</v>
      </c>
      <c r="H124" s="80"/>
    </row>
    <row r="125" spans="1:18" x14ac:dyDescent="0.2">
      <c r="A125" s="76"/>
      <c r="B125" s="77"/>
      <c r="C125" s="89"/>
      <c r="D125" s="58">
        <v>0</v>
      </c>
      <c r="E125" s="105">
        <v>0</v>
      </c>
      <c r="F125" s="78">
        <v>0</v>
      </c>
      <c r="G125" s="59" t="s">
        <v>36</v>
      </c>
      <c r="H125" s="80"/>
    </row>
    <row r="126" spans="1:18" ht="12.75" customHeight="1" x14ac:dyDescent="0.2">
      <c r="A126" s="76">
        <v>5722</v>
      </c>
      <c r="B126" s="77">
        <v>3233</v>
      </c>
      <c r="C126" s="81" t="s">
        <v>53</v>
      </c>
      <c r="D126" s="58">
        <v>0</v>
      </c>
      <c r="E126" s="105">
        <v>0</v>
      </c>
      <c r="F126" s="78">
        <v>0</v>
      </c>
      <c r="G126" s="59" t="s">
        <v>33</v>
      </c>
      <c r="H126" s="80"/>
    </row>
    <row r="127" spans="1:18" ht="12.75" customHeight="1" x14ac:dyDescent="0.2">
      <c r="A127" s="76"/>
      <c r="B127" s="77"/>
      <c r="C127" s="81"/>
      <c r="D127" s="58">
        <v>0</v>
      </c>
      <c r="E127" s="105">
        <v>0</v>
      </c>
      <c r="F127" s="78">
        <v>0</v>
      </c>
      <c r="G127" s="59" t="s">
        <v>36</v>
      </c>
      <c r="H127" s="82"/>
    </row>
    <row r="128" spans="1:18" x14ac:dyDescent="0.2">
      <c r="A128" s="76">
        <v>5723</v>
      </c>
      <c r="B128" s="77">
        <v>3235</v>
      </c>
      <c r="C128" s="81" t="s">
        <v>60</v>
      </c>
      <c r="D128" s="58">
        <v>0</v>
      </c>
      <c r="E128" s="105">
        <v>0</v>
      </c>
      <c r="F128" s="78">
        <v>0</v>
      </c>
      <c r="G128" s="59" t="s">
        <v>33</v>
      </c>
      <c r="H128" s="80"/>
    </row>
    <row r="129" spans="1:8" x14ac:dyDescent="0.2">
      <c r="A129" s="76"/>
      <c r="B129" s="77"/>
      <c r="C129" s="81"/>
      <c r="D129" s="78">
        <v>0</v>
      </c>
      <c r="E129" s="123">
        <v>0</v>
      </c>
      <c r="F129" s="78">
        <v>0</v>
      </c>
      <c r="G129" s="59" t="s">
        <v>36</v>
      </c>
      <c r="H129" s="80"/>
    </row>
    <row r="130" spans="1:8" s="18" customFormat="1" x14ac:dyDescent="0.2">
      <c r="A130" s="76">
        <v>5724</v>
      </c>
      <c r="B130" s="77">
        <v>3293</v>
      </c>
      <c r="C130" s="81" t="s">
        <v>71</v>
      </c>
      <c r="D130" s="78">
        <v>0</v>
      </c>
      <c r="E130" s="123">
        <v>0</v>
      </c>
      <c r="F130" s="78">
        <v>0</v>
      </c>
      <c r="G130" s="59" t="s">
        <v>33</v>
      </c>
      <c r="H130" s="80"/>
    </row>
    <row r="131" spans="1:8" s="18" customFormat="1" x14ac:dyDescent="0.2">
      <c r="A131" s="76"/>
      <c r="B131" s="77"/>
      <c r="C131" s="81"/>
      <c r="D131" s="78">
        <v>0</v>
      </c>
      <c r="E131" s="123">
        <v>0</v>
      </c>
      <c r="F131" s="78">
        <v>0</v>
      </c>
      <c r="G131" s="59" t="s">
        <v>36</v>
      </c>
      <c r="H131" s="80"/>
    </row>
    <row r="132" spans="1:8" x14ac:dyDescent="0.2">
      <c r="A132" s="76">
        <v>5725</v>
      </c>
      <c r="B132" s="77">
        <v>3431</v>
      </c>
      <c r="C132" s="81" t="s">
        <v>79</v>
      </c>
      <c r="D132" s="78">
        <v>0</v>
      </c>
      <c r="E132" s="79">
        <v>0</v>
      </c>
      <c r="F132" s="78">
        <v>0</v>
      </c>
      <c r="G132" s="59" t="s">
        <v>33</v>
      </c>
      <c r="H132" s="82"/>
    </row>
    <row r="133" spans="1:8" x14ac:dyDescent="0.2">
      <c r="A133" s="76"/>
      <c r="B133" s="77"/>
      <c r="C133" s="95"/>
      <c r="D133" s="78">
        <v>0</v>
      </c>
      <c r="E133" s="79">
        <v>500</v>
      </c>
      <c r="F133" s="78">
        <v>500</v>
      </c>
      <c r="G133" s="59" t="s">
        <v>36</v>
      </c>
      <c r="H133" s="82" t="s">
        <v>149</v>
      </c>
    </row>
    <row r="134" spans="1:8" x14ac:dyDescent="0.2">
      <c r="A134" s="76">
        <v>5726</v>
      </c>
      <c r="B134" s="77">
        <v>4227</v>
      </c>
      <c r="C134" s="95" t="s">
        <v>80</v>
      </c>
      <c r="D134" s="78">
        <v>0</v>
      </c>
      <c r="E134" s="79">
        <v>0</v>
      </c>
      <c r="F134" s="78">
        <v>0</v>
      </c>
      <c r="G134" s="59" t="s">
        <v>34</v>
      </c>
      <c r="H134" s="82"/>
    </row>
    <row r="135" spans="1:8" x14ac:dyDescent="0.2">
      <c r="A135" s="76"/>
      <c r="B135" s="77"/>
      <c r="C135" s="95"/>
      <c r="D135" s="78"/>
      <c r="E135" s="79">
        <v>0</v>
      </c>
      <c r="F135" s="78">
        <v>0</v>
      </c>
      <c r="G135" s="59" t="s">
        <v>36</v>
      </c>
      <c r="H135" s="82"/>
    </row>
    <row r="136" spans="1:8" x14ac:dyDescent="0.2">
      <c r="A136" s="19"/>
      <c r="B136" s="19"/>
      <c r="C136" s="20" t="s">
        <v>26</v>
      </c>
      <c r="D136" s="21">
        <f>SUM(D112:D135)</f>
        <v>0</v>
      </c>
      <c r="E136" s="22">
        <f>SUM(E112:E135)</f>
        <v>500</v>
      </c>
      <c r="F136" s="23">
        <v>500</v>
      </c>
      <c r="G136" s="24"/>
      <c r="H136" s="24"/>
    </row>
    <row r="137" spans="1:8" ht="51" customHeight="1" x14ac:dyDescent="0.25">
      <c r="A137" s="11" t="s">
        <v>28</v>
      </c>
      <c r="B137" s="25"/>
      <c r="C137" s="26"/>
      <c r="D137" s="27"/>
      <c r="E137" s="28"/>
      <c r="F137" s="27"/>
      <c r="G137" s="14"/>
      <c r="H137" s="14"/>
    </row>
    <row r="138" spans="1:8" s="14" customFormat="1" ht="25.5" x14ac:dyDescent="0.2">
      <c r="A138" s="33" t="s">
        <v>19</v>
      </c>
      <c r="B138" s="33" t="s">
        <v>16</v>
      </c>
      <c r="C138" s="34" t="s">
        <v>11</v>
      </c>
      <c r="D138" s="34" t="s">
        <v>143</v>
      </c>
      <c r="E138" s="35" t="s">
        <v>12</v>
      </c>
      <c r="F138" s="35" t="s">
        <v>144</v>
      </c>
      <c r="G138" s="83"/>
      <c r="H138" s="13" t="s">
        <v>0</v>
      </c>
    </row>
    <row r="139" spans="1:8" s="14" customFormat="1" x14ac:dyDescent="0.2">
      <c r="A139" s="116" t="s">
        <v>33</v>
      </c>
      <c r="B139" s="117"/>
      <c r="C139" s="118"/>
      <c r="D139" s="119">
        <f>D112+D114+D116+D118+D120+D122+D124+D126+D128+D130+D132+D134</f>
        <v>0</v>
      </c>
      <c r="E139" s="135">
        <f t="shared" ref="E139:F139" si="6">E112+E114+E116+E118+E120+E122+E124+E126+E128+E130+E132+E134</f>
        <v>0</v>
      </c>
      <c r="F139" s="119">
        <f t="shared" si="6"/>
        <v>0</v>
      </c>
      <c r="G139" s="83"/>
      <c r="H139" s="83"/>
    </row>
    <row r="140" spans="1:8" x14ac:dyDescent="0.2">
      <c r="A140" s="75" t="s">
        <v>36</v>
      </c>
      <c r="B140" s="77">
        <v>6615</v>
      </c>
      <c r="C140" s="81" t="s">
        <v>116</v>
      </c>
      <c r="D140" s="78">
        <f>D113+D115+D117+D119+D121+D123+D125+D127+D129+D131+D133+D135</f>
        <v>0</v>
      </c>
      <c r="E140" s="79">
        <f t="shared" ref="E140:F140" si="7">E113+E115+E117+E119+E121+E123+E125+E127+E129+E131+E133+E135</f>
        <v>500</v>
      </c>
      <c r="F140" s="78">
        <f t="shared" si="7"/>
        <v>500</v>
      </c>
      <c r="G140" s="82"/>
      <c r="H140" s="82"/>
    </row>
    <row r="141" spans="1:8" x14ac:dyDescent="0.2">
      <c r="A141" s="75" t="s">
        <v>34</v>
      </c>
      <c r="B141" s="77"/>
      <c r="C141" s="81"/>
      <c r="D141" s="78">
        <f>D134</f>
        <v>0</v>
      </c>
      <c r="E141" s="79">
        <f t="shared" ref="E141:F141" si="8">E134</f>
        <v>0</v>
      </c>
      <c r="F141" s="78">
        <f t="shared" si="8"/>
        <v>0</v>
      </c>
      <c r="G141" s="82"/>
      <c r="H141" s="82"/>
    </row>
    <row r="142" spans="1:8" x14ac:dyDescent="0.2">
      <c r="A142" s="19"/>
      <c r="B142" s="19"/>
      <c r="C142" s="20" t="s">
        <v>25</v>
      </c>
      <c r="D142" s="21">
        <f>SUM(D139:D140)</f>
        <v>0</v>
      </c>
      <c r="E142" s="21">
        <f t="shared" ref="E142:F142" si="9">SUM(E139:E140)</f>
        <v>500</v>
      </c>
      <c r="F142" s="21">
        <f t="shared" si="9"/>
        <v>500</v>
      </c>
      <c r="G142" s="24"/>
      <c r="H142" s="24"/>
    </row>
    <row r="143" spans="1:8" x14ac:dyDescent="0.2">
      <c r="A143" s="25"/>
      <c r="B143" s="25"/>
      <c r="C143" s="26"/>
      <c r="D143" s="27"/>
      <c r="E143" s="28"/>
      <c r="F143" s="27"/>
      <c r="G143" s="14"/>
      <c r="H143" s="14"/>
    </row>
    <row r="144" spans="1:8" x14ac:dyDescent="0.2">
      <c r="A144" s="25"/>
      <c r="B144" s="25"/>
      <c r="C144" s="26"/>
      <c r="D144" s="27"/>
      <c r="E144" s="28"/>
      <c r="F144" s="27"/>
      <c r="G144" s="14"/>
      <c r="H144" s="14"/>
    </row>
    <row r="145" spans="1:13" ht="15.75" x14ac:dyDescent="0.25">
      <c r="A145" s="172" t="s">
        <v>203</v>
      </c>
      <c r="B145" s="172"/>
      <c r="C145" s="172"/>
      <c r="D145" s="10"/>
      <c r="E145" s="10"/>
      <c r="F145" s="10"/>
      <c r="G145" s="10"/>
      <c r="H145" s="10"/>
    </row>
    <row r="146" spans="1:13" ht="15.75" x14ac:dyDescent="0.25">
      <c r="A146" s="11" t="s">
        <v>27</v>
      </c>
      <c r="B146" s="11"/>
      <c r="C146" s="11"/>
      <c r="D146" s="11"/>
      <c r="E146" s="11"/>
      <c r="F146" s="11"/>
      <c r="G146" s="12"/>
    </row>
    <row r="147" spans="1:13" ht="25.5" x14ac:dyDescent="0.2">
      <c r="A147" s="33" t="s">
        <v>15</v>
      </c>
      <c r="B147" s="33" t="s">
        <v>16</v>
      </c>
      <c r="C147" s="34" t="s">
        <v>11</v>
      </c>
      <c r="D147" s="34" t="s">
        <v>143</v>
      </c>
      <c r="E147" s="35" t="s">
        <v>12</v>
      </c>
      <c r="F147" s="35" t="s">
        <v>144</v>
      </c>
      <c r="G147" s="13" t="s">
        <v>14</v>
      </c>
      <c r="H147" s="13" t="s">
        <v>0</v>
      </c>
    </row>
    <row r="148" spans="1:13" x14ac:dyDescent="0.2">
      <c r="A148" s="75">
        <v>5764</v>
      </c>
      <c r="B148" s="77">
        <v>3241</v>
      </c>
      <c r="C148" s="81" t="s">
        <v>61</v>
      </c>
      <c r="D148" s="58">
        <v>22000</v>
      </c>
      <c r="E148" s="92">
        <v>-10000</v>
      </c>
      <c r="F148" s="78">
        <f>D148+E148</f>
        <v>12000</v>
      </c>
      <c r="G148" s="59" t="s">
        <v>35</v>
      </c>
      <c r="H148" s="82"/>
    </row>
    <row r="149" spans="1:13" x14ac:dyDescent="0.2">
      <c r="A149" s="152">
        <v>671</v>
      </c>
      <c r="B149" s="77">
        <v>3241</v>
      </c>
      <c r="C149" s="81" t="s">
        <v>61</v>
      </c>
      <c r="D149" s="58">
        <v>0</v>
      </c>
      <c r="E149" s="92">
        <v>10856</v>
      </c>
      <c r="F149" s="78">
        <v>10856</v>
      </c>
      <c r="G149" s="59">
        <v>9221</v>
      </c>
      <c r="H149" s="82" t="s">
        <v>184</v>
      </c>
    </row>
    <row r="150" spans="1:13" x14ac:dyDescent="0.2">
      <c r="A150" s="19"/>
      <c r="B150" s="19"/>
      <c r="C150" s="20" t="s">
        <v>25</v>
      </c>
      <c r="D150" s="21">
        <f>SUM(D148:D149)</f>
        <v>22000</v>
      </c>
      <c r="E150" s="21">
        <f>SUM(E148:E149)</f>
        <v>856</v>
      </c>
      <c r="F150" s="21">
        <f>SUM(F148:F149)</f>
        <v>22856</v>
      </c>
      <c r="G150" s="24"/>
      <c r="H150" s="24"/>
    </row>
    <row r="151" spans="1:13" ht="44.25" customHeight="1" x14ac:dyDescent="0.25">
      <c r="A151" s="11" t="s">
        <v>28</v>
      </c>
      <c r="B151" s="25"/>
      <c r="C151" s="26"/>
      <c r="D151" s="27"/>
      <c r="E151" s="28"/>
      <c r="F151" s="27"/>
      <c r="G151" s="14"/>
      <c r="H151" s="14"/>
    </row>
    <row r="152" spans="1:13" ht="25.5" x14ac:dyDescent="0.2">
      <c r="A152" s="33" t="s">
        <v>19</v>
      </c>
      <c r="B152" s="33" t="s">
        <v>16</v>
      </c>
      <c r="C152" s="34" t="s">
        <v>11</v>
      </c>
      <c r="D152" s="34" t="s">
        <v>143</v>
      </c>
      <c r="E152" s="35" t="s">
        <v>12</v>
      </c>
      <c r="F152" s="35" t="s">
        <v>144</v>
      </c>
      <c r="G152" s="83"/>
      <c r="H152" s="13" t="s">
        <v>0</v>
      </c>
    </row>
    <row r="153" spans="1:13" x14ac:dyDescent="0.2">
      <c r="A153" s="75" t="s">
        <v>35</v>
      </c>
      <c r="B153" s="77">
        <v>6314</v>
      </c>
      <c r="C153" s="81" t="s">
        <v>118</v>
      </c>
      <c r="D153" s="58">
        <v>22000</v>
      </c>
      <c r="E153" s="92">
        <v>-10000</v>
      </c>
      <c r="F153" s="78">
        <v>12000</v>
      </c>
      <c r="G153" s="59"/>
      <c r="H153" s="82"/>
    </row>
    <row r="154" spans="1:13" x14ac:dyDescent="0.2">
      <c r="A154" s="152">
        <v>671</v>
      </c>
      <c r="B154" s="77">
        <v>9221</v>
      </c>
      <c r="C154" s="81" t="s">
        <v>179</v>
      </c>
      <c r="D154" s="58"/>
      <c r="E154" s="92">
        <v>10856</v>
      </c>
      <c r="F154" s="78">
        <v>10856</v>
      </c>
      <c r="G154" s="59"/>
      <c r="H154" s="82" t="s">
        <v>184</v>
      </c>
    </row>
    <row r="155" spans="1:13" x14ac:dyDescent="0.2">
      <c r="A155" s="19"/>
      <c r="B155" s="19"/>
      <c r="C155" s="20" t="s">
        <v>25</v>
      </c>
      <c r="D155" s="21">
        <f>SUM(D153:D154)</f>
        <v>22000</v>
      </c>
      <c r="E155" s="21">
        <f>SUM(E153:E154)</f>
        <v>856</v>
      </c>
      <c r="F155" s="21">
        <f>SUM(F153:F154)</f>
        <v>22856</v>
      </c>
      <c r="G155" s="24"/>
      <c r="H155" s="24"/>
    </row>
    <row r="156" spans="1:13" x14ac:dyDescent="0.2">
      <c r="A156" s="41"/>
      <c r="B156" s="25"/>
      <c r="C156" s="26"/>
      <c r="D156" s="27"/>
      <c r="E156" s="28"/>
      <c r="F156" s="27"/>
      <c r="G156" s="14"/>
      <c r="H156" s="14"/>
    </row>
    <row r="157" spans="1:13" x14ac:dyDescent="0.2">
      <c r="A157" s="41"/>
      <c r="B157" s="25"/>
      <c r="C157" s="26"/>
      <c r="D157" s="27"/>
      <c r="E157" s="28"/>
      <c r="F157" s="27"/>
      <c r="G157" s="14"/>
      <c r="H157" s="14"/>
    </row>
    <row r="158" spans="1:13" x14ac:dyDescent="0.2">
      <c r="A158" s="41"/>
      <c r="B158" s="25"/>
      <c r="C158" s="26"/>
      <c r="D158" s="27"/>
      <c r="E158" s="28"/>
      <c r="F158" s="27"/>
      <c r="G158" s="14"/>
      <c r="H158" s="14"/>
    </row>
    <row r="159" spans="1:13" x14ac:dyDescent="0.2">
      <c r="A159" s="25"/>
      <c r="B159" s="25"/>
      <c r="C159" s="26"/>
      <c r="D159" s="27"/>
      <c r="E159" s="28"/>
      <c r="F159" s="27"/>
      <c r="G159" s="14"/>
      <c r="H159" s="14"/>
    </row>
    <row r="160" spans="1:13" x14ac:dyDescent="0.2">
      <c r="A160" s="19"/>
      <c r="B160" s="19"/>
      <c r="C160" s="20" t="s">
        <v>23</v>
      </c>
      <c r="D160" s="32">
        <f>D194+D234+D271+D286</f>
        <v>2966600</v>
      </c>
      <c r="E160" s="36">
        <f>E194+E234+E271+E286</f>
        <v>1201279</v>
      </c>
      <c r="F160" s="50">
        <f>F194+F234+F271+F286</f>
        <v>4167879</v>
      </c>
      <c r="G160" s="24"/>
      <c r="H160" s="24"/>
      <c r="I160" s="177"/>
      <c r="J160" s="178"/>
      <c r="K160" s="178"/>
      <c r="L160" s="178"/>
      <c r="M160" s="178"/>
    </row>
    <row r="161" spans="1:18" x14ac:dyDescent="0.2">
      <c r="A161" s="51"/>
      <c r="B161" s="51"/>
      <c r="C161" s="52"/>
      <c r="D161" s="53"/>
      <c r="E161" s="54"/>
      <c r="F161" s="55"/>
      <c r="G161" s="49"/>
      <c r="H161" s="49"/>
      <c r="I161" s="37"/>
      <c r="J161" s="37"/>
      <c r="K161" s="37"/>
      <c r="L161" s="37"/>
      <c r="M161" s="37"/>
    </row>
    <row r="162" spans="1:18" x14ac:dyDescent="0.2">
      <c r="A162" s="45"/>
      <c r="B162" s="45"/>
      <c r="C162" s="46"/>
      <c r="D162" s="56"/>
      <c r="E162" s="54"/>
      <c r="F162" s="55"/>
      <c r="G162" s="49"/>
      <c r="H162" s="49"/>
      <c r="I162" s="37"/>
      <c r="J162" s="37"/>
      <c r="K162" s="37"/>
      <c r="L162" s="37"/>
      <c r="M162" s="37"/>
    </row>
    <row r="163" spans="1:18" ht="15.75" x14ac:dyDescent="0.25">
      <c r="A163" s="172" t="s">
        <v>89</v>
      </c>
      <c r="B163" s="172"/>
      <c r="C163" s="172"/>
      <c r="D163" s="172"/>
      <c r="E163" s="10"/>
      <c r="F163" s="10"/>
      <c r="G163" s="10"/>
      <c r="H163" s="10"/>
    </row>
    <row r="164" spans="1:18" ht="15.75" x14ac:dyDescent="0.25">
      <c r="A164" s="40" t="s">
        <v>29</v>
      </c>
      <c r="B164" s="40"/>
      <c r="C164" s="40"/>
      <c r="D164" s="10"/>
      <c r="E164" s="10"/>
      <c r="F164" s="10"/>
      <c r="G164" s="10"/>
      <c r="H164" s="10"/>
    </row>
    <row r="165" spans="1:18" ht="15.75" x14ac:dyDescent="0.25">
      <c r="A165" s="172" t="s">
        <v>90</v>
      </c>
      <c r="B165" s="172"/>
      <c r="C165" s="172"/>
      <c r="D165" s="172"/>
      <c r="E165" s="172"/>
      <c r="F165" s="172"/>
      <c r="G165" s="172"/>
      <c r="H165" s="10"/>
    </row>
    <row r="166" spans="1:18" ht="22.5" customHeight="1" x14ac:dyDescent="0.25">
      <c r="A166" s="11" t="s">
        <v>27</v>
      </c>
      <c r="B166" s="11"/>
      <c r="C166" s="11"/>
      <c r="D166" s="11"/>
      <c r="E166" s="11"/>
      <c r="F166" s="11"/>
      <c r="G166" s="12"/>
    </row>
    <row r="167" spans="1:18" s="14" customFormat="1" ht="25.5" x14ac:dyDescent="0.2">
      <c r="A167" s="33" t="s">
        <v>15</v>
      </c>
      <c r="B167" s="33" t="s">
        <v>16</v>
      </c>
      <c r="C167" s="34" t="s">
        <v>11</v>
      </c>
      <c r="D167" s="34" t="s">
        <v>143</v>
      </c>
      <c r="E167" s="35" t="s">
        <v>12</v>
      </c>
      <c r="F167" s="35" t="s">
        <v>144</v>
      </c>
      <c r="G167" s="13" t="s">
        <v>14</v>
      </c>
      <c r="H167" s="13" t="s">
        <v>0</v>
      </c>
    </row>
    <row r="168" spans="1:18" x14ac:dyDescent="0.2">
      <c r="A168" s="15">
        <v>2</v>
      </c>
      <c r="B168" s="15">
        <v>3</v>
      </c>
      <c r="C168" s="15">
        <v>4</v>
      </c>
      <c r="D168" s="15">
        <v>5</v>
      </c>
      <c r="E168" s="16">
        <v>6</v>
      </c>
      <c r="F168" s="15">
        <v>7</v>
      </c>
      <c r="G168" s="17">
        <v>9</v>
      </c>
      <c r="H168" s="17">
        <v>8</v>
      </c>
    </row>
    <row r="169" spans="1:18" ht="15.75" customHeight="1" x14ac:dyDescent="0.25">
      <c r="A169" s="76">
        <v>2930</v>
      </c>
      <c r="B169" s="77">
        <v>3111</v>
      </c>
      <c r="C169" s="89" t="s">
        <v>44</v>
      </c>
      <c r="D169" s="78">
        <v>980000</v>
      </c>
      <c r="E169" s="136"/>
      <c r="F169" s="78">
        <f>D169+E169</f>
        <v>980000</v>
      </c>
      <c r="G169" s="59">
        <v>9001</v>
      </c>
      <c r="H169" s="82"/>
      <c r="I169" s="175"/>
      <c r="J169" s="176"/>
      <c r="K169" s="176"/>
      <c r="L169" s="176"/>
      <c r="M169" s="176"/>
      <c r="N169" s="176"/>
      <c r="O169" s="176"/>
      <c r="P169" s="176"/>
      <c r="Q169" s="176"/>
      <c r="R169" s="176"/>
    </row>
    <row r="170" spans="1:18" ht="15.75" customHeight="1" x14ac:dyDescent="0.25">
      <c r="A170" s="76">
        <v>2940</v>
      </c>
      <c r="B170" s="77">
        <v>3121</v>
      </c>
      <c r="C170" s="89" t="s">
        <v>91</v>
      </c>
      <c r="D170" s="78">
        <v>50000</v>
      </c>
      <c r="E170" s="136"/>
      <c r="F170" s="78">
        <f t="shared" ref="F170:F193" si="10">D170+E170</f>
        <v>50000</v>
      </c>
      <c r="G170" s="59">
        <v>9001</v>
      </c>
      <c r="H170" s="120"/>
      <c r="I170" s="38"/>
      <c r="J170" s="39"/>
      <c r="K170" s="39"/>
      <c r="L170" s="39"/>
      <c r="M170" s="39"/>
      <c r="N170" s="39"/>
      <c r="O170" s="39"/>
      <c r="P170" s="39"/>
      <c r="Q170" s="39"/>
      <c r="R170" s="39"/>
    </row>
    <row r="171" spans="1:18" ht="15.75" x14ac:dyDescent="0.25">
      <c r="A171" s="76">
        <v>2950</v>
      </c>
      <c r="B171" s="77">
        <v>3132</v>
      </c>
      <c r="C171" s="89" t="s">
        <v>45</v>
      </c>
      <c r="D171" s="78">
        <v>151900</v>
      </c>
      <c r="E171" s="137"/>
      <c r="F171" s="78">
        <f t="shared" si="10"/>
        <v>151900</v>
      </c>
      <c r="G171" s="59">
        <v>9001</v>
      </c>
      <c r="H171" s="82"/>
      <c r="I171" s="175"/>
      <c r="J171" s="176"/>
      <c r="K171" s="176"/>
      <c r="L171" s="176"/>
      <c r="M171" s="176"/>
      <c r="N171" s="176"/>
      <c r="O171" s="176"/>
      <c r="P171" s="176"/>
      <c r="Q171" s="176"/>
      <c r="R171" s="176"/>
    </row>
    <row r="172" spans="1:18" ht="15.75" x14ac:dyDescent="0.25">
      <c r="A172" s="76">
        <v>2960</v>
      </c>
      <c r="B172" s="77">
        <v>3133</v>
      </c>
      <c r="C172" s="89" t="s">
        <v>46</v>
      </c>
      <c r="D172" s="78">
        <v>16600</v>
      </c>
      <c r="E172" s="105"/>
      <c r="F172" s="78">
        <f t="shared" si="10"/>
        <v>16600</v>
      </c>
      <c r="G172" s="59">
        <v>9001</v>
      </c>
      <c r="H172" s="82"/>
      <c r="I172" s="175"/>
      <c r="J172" s="176"/>
      <c r="K172" s="176"/>
      <c r="L172" s="176"/>
      <c r="M172" s="176"/>
      <c r="N172" s="176"/>
      <c r="O172" s="176"/>
      <c r="P172" s="176"/>
      <c r="Q172" s="176"/>
      <c r="R172" s="176"/>
    </row>
    <row r="173" spans="1:18" x14ac:dyDescent="0.2">
      <c r="A173" s="76">
        <v>2970</v>
      </c>
      <c r="B173" s="77">
        <v>3212</v>
      </c>
      <c r="C173" s="89" t="s">
        <v>47</v>
      </c>
      <c r="D173" s="58">
        <v>39000</v>
      </c>
      <c r="E173" s="105"/>
      <c r="F173" s="78">
        <f t="shared" si="10"/>
        <v>39000</v>
      </c>
      <c r="G173" s="59">
        <v>9001</v>
      </c>
      <c r="H173" s="80"/>
    </row>
    <row r="174" spans="1:18" x14ac:dyDescent="0.2">
      <c r="A174" s="76">
        <v>2980</v>
      </c>
      <c r="B174" s="77">
        <v>3221</v>
      </c>
      <c r="C174" s="89" t="s">
        <v>48</v>
      </c>
      <c r="D174" s="58">
        <v>3000</v>
      </c>
      <c r="E174" s="105"/>
      <c r="F174" s="78">
        <f t="shared" si="10"/>
        <v>3000</v>
      </c>
      <c r="G174" s="59">
        <v>9001</v>
      </c>
      <c r="H174" s="80"/>
    </row>
    <row r="175" spans="1:18" x14ac:dyDescent="0.2">
      <c r="A175" s="76">
        <v>2990</v>
      </c>
      <c r="B175" s="77">
        <v>3223</v>
      </c>
      <c r="C175" s="89" t="s">
        <v>49</v>
      </c>
      <c r="D175" s="58">
        <v>27800</v>
      </c>
      <c r="E175" s="105"/>
      <c r="F175" s="78">
        <f t="shared" si="10"/>
        <v>27800</v>
      </c>
      <c r="G175" s="59">
        <v>9001</v>
      </c>
      <c r="H175" s="80"/>
    </row>
    <row r="176" spans="1:18" x14ac:dyDescent="0.2">
      <c r="A176" s="76">
        <v>3000</v>
      </c>
      <c r="B176" s="77">
        <v>3225</v>
      </c>
      <c r="C176" s="89" t="s">
        <v>50</v>
      </c>
      <c r="D176" s="58">
        <v>2000</v>
      </c>
      <c r="E176" s="105"/>
      <c r="F176" s="78">
        <f t="shared" si="10"/>
        <v>2000</v>
      </c>
      <c r="G176" s="59">
        <v>9001</v>
      </c>
      <c r="H176" s="80"/>
    </row>
    <row r="177" spans="1:8" x14ac:dyDescent="0.2">
      <c r="A177" s="76">
        <v>3010</v>
      </c>
      <c r="B177" s="77">
        <v>3231</v>
      </c>
      <c r="C177" s="89" t="s">
        <v>51</v>
      </c>
      <c r="D177" s="58">
        <v>4000</v>
      </c>
      <c r="E177" s="105"/>
      <c r="F177" s="78">
        <f t="shared" si="10"/>
        <v>4000</v>
      </c>
      <c r="G177" s="59">
        <v>9001</v>
      </c>
      <c r="H177" s="94"/>
    </row>
    <row r="178" spans="1:8" x14ac:dyDescent="0.2">
      <c r="A178" s="76">
        <v>3020</v>
      </c>
      <c r="B178" s="77">
        <v>3232</v>
      </c>
      <c r="C178" s="81" t="s">
        <v>52</v>
      </c>
      <c r="D178" s="58">
        <v>20000</v>
      </c>
      <c r="E178" s="105">
        <v>-3900</v>
      </c>
      <c r="F178" s="78">
        <f>D178+E178</f>
        <v>16100</v>
      </c>
      <c r="G178" s="59">
        <v>9001</v>
      </c>
      <c r="H178" s="80"/>
    </row>
    <row r="179" spans="1:8" s="18" customFormat="1" x14ac:dyDescent="0.2">
      <c r="A179" s="76">
        <v>3030</v>
      </c>
      <c r="B179" s="77">
        <v>3233</v>
      </c>
      <c r="C179" s="81" t="s">
        <v>53</v>
      </c>
      <c r="D179" s="58">
        <v>12500</v>
      </c>
      <c r="E179" s="105"/>
      <c r="F179" s="78">
        <f t="shared" si="10"/>
        <v>12500</v>
      </c>
      <c r="G179" s="59">
        <v>9001</v>
      </c>
      <c r="H179" s="80"/>
    </row>
    <row r="180" spans="1:8" x14ac:dyDescent="0.2">
      <c r="A180" s="76">
        <v>3040</v>
      </c>
      <c r="B180" s="77">
        <v>3234</v>
      </c>
      <c r="C180" s="81" t="s">
        <v>55</v>
      </c>
      <c r="D180" s="58">
        <v>6000</v>
      </c>
      <c r="E180" s="105"/>
      <c r="F180" s="78">
        <f t="shared" si="10"/>
        <v>6000</v>
      </c>
      <c r="G180" s="59">
        <v>9001</v>
      </c>
      <c r="H180" s="80"/>
    </row>
    <row r="181" spans="1:8" ht="25.5" x14ac:dyDescent="0.2">
      <c r="A181" s="75">
        <v>3050</v>
      </c>
      <c r="B181" s="77">
        <v>3235</v>
      </c>
      <c r="C181" s="81" t="s">
        <v>60</v>
      </c>
      <c r="D181" s="58">
        <v>133900</v>
      </c>
      <c r="E181" s="105">
        <f>3900</f>
        <v>3900</v>
      </c>
      <c r="F181" s="78">
        <f>D181+E181</f>
        <v>137800</v>
      </c>
      <c r="G181" s="59">
        <v>9001</v>
      </c>
      <c r="H181" s="80" t="s">
        <v>157</v>
      </c>
    </row>
    <row r="182" spans="1:8" x14ac:dyDescent="0.2">
      <c r="A182" s="75">
        <v>3060</v>
      </c>
      <c r="B182" s="77">
        <v>3237</v>
      </c>
      <c r="C182" s="81" t="s">
        <v>92</v>
      </c>
      <c r="D182" s="78">
        <v>20000</v>
      </c>
      <c r="E182" s="105"/>
      <c r="F182" s="78">
        <f t="shared" si="10"/>
        <v>20000</v>
      </c>
      <c r="G182" s="59">
        <v>9001</v>
      </c>
      <c r="H182" s="82"/>
    </row>
    <row r="183" spans="1:8" x14ac:dyDescent="0.2">
      <c r="A183" s="75">
        <v>3070</v>
      </c>
      <c r="B183" s="77">
        <v>3238</v>
      </c>
      <c r="C183" s="95" t="s">
        <v>57</v>
      </c>
      <c r="D183" s="78">
        <v>0</v>
      </c>
      <c r="E183" s="105"/>
      <c r="F183" s="78">
        <f t="shared" si="10"/>
        <v>0</v>
      </c>
      <c r="G183" s="59">
        <v>9001</v>
      </c>
      <c r="H183" s="82"/>
    </row>
    <row r="184" spans="1:8" x14ac:dyDescent="0.2">
      <c r="A184" s="75">
        <v>3080</v>
      </c>
      <c r="B184" s="77">
        <v>3239</v>
      </c>
      <c r="C184" s="95" t="s">
        <v>58</v>
      </c>
      <c r="D184" s="78">
        <v>5000</v>
      </c>
      <c r="E184" s="105"/>
      <c r="F184" s="78">
        <f t="shared" si="10"/>
        <v>5000</v>
      </c>
      <c r="G184" s="59">
        <v>9001</v>
      </c>
      <c r="H184" s="80"/>
    </row>
    <row r="185" spans="1:8" x14ac:dyDescent="0.2">
      <c r="A185" s="75" t="s">
        <v>96</v>
      </c>
      <c r="B185" s="77">
        <v>3239</v>
      </c>
      <c r="C185" s="95" t="s">
        <v>97</v>
      </c>
      <c r="D185" s="78">
        <v>0</v>
      </c>
      <c r="E185" s="105"/>
      <c r="F185" s="78">
        <f t="shared" si="10"/>
        <v>0</v>
      </c>
      <c r="G185" s="59">
        <v>319</v>
      </c>
      <c r="H185" s="82"/>
    </row>
    <row r="186" spans="1:8" x14ac:dyDescent="0.2">
      <c r="A186" s="75">
        <v>5542</v>
      </c>
      <c r="B186" s="77">
        <v>3235</v>
      </c>
      <c r="C186" s="95" t="s">
        <v>98</v>
      </c>
      <c r="D186" s="78">
        <v>7000</v>
      </c>
      <c r="E186" s="105"/>
      <c r="F186" s="78">
        <f t="shared" si="10"/>
        <v>7000</v>
      </c>
      <c r="G186" s="59">
        <v>319</v>
      </c>
      <c r="H186" s="82"/>
    </row>
    <row r="187" spans="1:8" x14ac:dyDescent="0.2">
      <c r="A187" s="75">
        <v>5543</v>
      </c>
      <c r="B187" s="77">
        <v>3235</v>
      </c>
      <c r="C187" s="95" t="s">
        <v>136</v>
      </c>
      <c r="D187" s="78">
        <v>0</v>
      </c>
      <c r="E187" s="105"/>
      <c r="F187" s="78">
        <f t="shared" si="10"/>
        <v>0</v>
      </c>
      <c r="G187" s="59"/>
      <c r="H187" s="82"/>
    </row>
    <row r="188" spans="1:8" ht="25.5" x14ac:dyDescent="0.2">
      <c r="A188" s="75">
        <v>3090</v>
      </c>
      <c r="B188" s="77">
        <v>3291</v>
      </c>
      <c r="C188" s="102" t="s">
        <v>95</v>
      </c>
      <c r="D188" s="78">
        <v>16800</v>
      </c>
      <c r="E188" s="105"/>
      <c r="F188" s="78">
        <f t="shared" si="10"/>
        <v>16800</v>
      </c>
      <c r="G188" s="59">
        <v>9001</v>
      </c>
      <c r="H188" s="80"/>
    </row>
    <row r="189" spans="1:8" x14ac:dyDescent="0.2">
      <c r="A189" s="75">
        <v>3100</v>
      </c>
      <c r="B189" s="77">
        <v>3294</v>
      </c>
      <c r="C189" s="95" t="s">
        <v>94</v>
      </c>
      <c r="D189" s="78">
        <v>7500</v>
      </c>
      <c r="E189" s="105"/>
      <c r="F189" s="78">
        <f t="shared" si="10"/>
        <v>7500</v>
      </c>
      <c r="G189" s="59">
        <v>9001</v>
      </c>
      <c r="H189" s="80"/>
    </row>
    <row r="190" spans="1:8" x14ac:dyDescent="0.2">
      <c r="A190" s="76">
        <v>3110</v>
      </c>
      <c r="B190" s="77">
        <v>3299</v>
      </c>
      <c r="C190" s="81" t="s">
        <v>63</v>
      </c>
      <c r="D190" s="58">
        <v>6000</v>
      </c>
      <c r="E190" s="105"/>
      <c r="F190" s="78">
        <f t="shared" si="10"/>
        <v>6000</v>
      </c>
      <c r="G190" s="59">
        <v>9001</v>
      </c>
      <c r="H190" s="80"/>
    </row>
    <row r="191" spans="1:8" ht="12.75" customHeight="1" x14ac:dyDescent="0.2">
      <c r="A191" s="75">
        <v>3120</v>
      </c>
      <c r="B191" s="77">
        <v>3431</v>
      </c>
      <c r="C191" s="96" t="s">
        <v>79</v>
      </c>
      <c r="D191" s="58">
        <v>0</v>
      </c>
      <c r="E191" s="105"/>
      <c r="F191" s="78">
        <f t="shared" si="10"/>
        <v>0</v>
      </c>
      <c r="G191" s="59">
        <v>9001</v>
      </c>
      <c r="H191" s="80"/>
    </row>
    <row r="192" spans="1:8" ht="12.75" customHeight="1" x14ac:dyDescent="0.2">
      <c r="A192" s="75">
        <v>3121</v>
      </c>
      <c r="B192" s="77">
        <v>4227</v>
      </c>
      <c r="C192" s="96" t="s">
        <v>135</v>
      </c>
      <c r="D192" s="58">
        <v>32500</v>
      </c>
      <c r="E192" s="105"/>
      <c r="F192" s="78">
        <f t="shared" si="10"/>
        <v>32500</v>
      </c>
      <c r="G192" s="59">
        <v>9002</v>
      </c>
      <c r="H192" s="80"/>
    </row>
    <row r="193" spans="1:18" x14ac:dyDescent="0.2">
      <c r="A193" s="75">
        <v>3122</v>
      </c>
      <c r="B193" s="77">
        <v>4511</v>
      </c>
      <c r="C193" s="121" t="s">
        <v>166</v>
      </c>
      <c r="D193" s="122"/>
      <c r="E193" s="105">
        <v>0</v>
      </c>
      <c r="F193" s="78">
        <f t="shared" si="10"/>
        <v>0</v>
      </c>
      <c r="G193" s="59"/>
      <c r="H193" s="93"/>
    </row>
    <row r="194" spans="1:18" x14ac:dyDescent="0.2">
      <c r="A194" s="19"/>
      <c r="B194" s="19"/>
      <c r="C194" s="20" t="s">
        <v>26</v>
      </c>
      <c r="D194" s="21">
        <f>SUM(D169:D193)</f>
        <v>1541500</v>
      </c>
      <c r="E194" s="21">
        <f>SUM(E169:E193)</f>
        <v>0</v>
      </c>
      <c r="F194" s="23">
        <f>D194+E194</f>
        <v>1541500</v>
      </c>
      <c r="G194" s="24"/>
      <c r="H194" s="24"/>
    </row>
    <row r="195" spans="1:18" ht="51" customHeight="1" x14ac:dyDescent="0.25">
      <c r="A195" s="11" t="s">
        <v>28</v>
      </c>
      <c r="B195" s="25"/>
      <c r="C195" s="26"/>
      <c r="D195" s="27"/>
      <c r="E195" s="28"/>
      <c r="F195" s="27"/>
      <c r="G195" s="14"/>
      <c r="H195" s="14"/>
    </row>
    <row r="196" spans="1:18" s="14" customFormat="1" ht="25.5" x14ac:dyDescent="0.2">
      <c r="A196" s="33" t="s">
        <v>19</v>
      </c>
      <c r="B196" s="33" t="s">
        <v>16</v>
      </c>
      <c r="C196" s="34" t="s">
        <v>11</v>
      </c>
      <c r="D196" s="34" t="s">
        <v>143</v>
      </c>
      <c r="E196" s="35" t="s">
        <v>12</v>
      </c>
      <c r="F196" s="35" t="s">
        <v>144</v>
      </c>
      <c r="G196" s="83"/>
      <c r="H196" s="13" t="s">
        <v>0</v>
      </c>
    </row>
    <row r="197" spans="1:18" ht="12.75" customHeight="1" x14ac:dyDescent="0.2">
      <c r="A197" s="75">
        <v>9001</v>
      </c>
      <c r="B197" s="77">
        <v>6711</v>
      </c>
      <c r="C197" s="100" t="s">
        <v>156</v>
      </c>
      <c r="D197" s="78">
        <f>D169+D170+D171+D172+D173+D174+D175+D176+D177+D178+D179+D180+D181+D182+D183+D184+D188+D189+D190+D191</f>
        <v>1502000</v>
      </c>
      <c r="E197" s="79">
        <f>E169+E170+E171+E172+E173+E174+E175+E176+E177+E178+E179+E180+E181+E182+E183+E184+E188+E189+E190+E191</f>
        <v>0</v>
      </c>
      <c r="F197" s="78">
        <f>F169+F170+F171+F172+F173+F174+F175+F176+F177+F178+F179+F180+F181+F182+F183+F184+F188+F189+F190+F191</f>
        <v>1502000</v>
      </c>
      <c r="G197" s="82"/>
      <c r="H197" s="80" t="s">
        <v>124</v>
      </c>
      <c r="I197" s="179"/>
      <c r="J197" s="180"/>
      <c r="K197" s="180"/>
      <c r="L197" s="180"/>
      <c r="M197" s="180"/>
      <c r="N197" s="180"/>
      <c r="O197" s="180"/>
      <c r="P197" s="180"/>
      <c r="Q197" s="180"/>
    </row>
    <row r="198" spans="1:18" x14ac:dyDescent="0.2">
      <c r="A198" s="76">
        <v>319</v>
      </c>
      <c r="B198" s="77">
        <v>6361</v>
      </c>
      <c r="C198" s="81" t="s">
        <v>117</v>
      </c>
      <c r="D198" s="78">
        <f>D185+D186+D193</f>
        <v>7000</v>
      </c>
      <c r="E198" s="79">
        <v>0</v>
      </c>
      <c r="F198" s="78">
        <f>D198+E198</f>
        <v>7000</v>
      </c>
      <c r="G198" s="82"/>
      <c r="H198" s="80" t="s">
        <v>190</v>
      </c>
    </row>
    <row r="199" spans="1:18" x14ac:dyDescent="0.2">
      <c r="A199" s="153">
        <v>9001</v>
      </c>
      <c r="B199" s="77">
        <v>9221</v>
      </c>
      <c r="C199" s="81" t="s">
        <v>178</v>
      </c>
      <c r="D199" s="78">
        <v>0</v>
      </c>
      <c r="E199" s="79">
        <v>-31420</v>
      </c>
      <c r="F199" s="78">
        <v>-31420</v>
      </c>
      <c r="G199" s="82"/>
      <c r="H199" s="82"/>
    </row>
    <row r="200" spans="1:18" x14ac:dyDescent="0.2">
      <c r="A200" s="153">
        <v>9001</v>
      </c>
      <c r="B200" s="77">
        <v>6711</v>
      </c>
      <c r="C200" s="81"/>
      <c r="D200" s="78">
        <v>0</v>
      </c>
      <c r="E200" s="79">
        <v>31420</v>
      </c>
      <c r="F200" s="78">
        <v>31420</v>
      </c>
      <c r="G200" s="82"/>
      <c r="H200" s="82"/>
    </row>
    <row r="201" spans="1:18" ht="12" customHeight="1" x14ac:dyDescent="0.2">
      <c r="A201" s="75">
        <v>9002</v>
      </c>
      <c r="B201" s="77">
        <v>6712</v>
      </c>
      <c r="C201" s="81" t="s">
        <v>150</v>
      </c>
      <c r="D201" s="78">
        <f>D192</f>
        <v>32500</v>
      </c>
      <c r="E201" s="79">
        <f>E192</f>
        <v>0</v>
      </c>
      <c r="F201" s="78">
        <f>F192</f>
        <v>32500</v>
      </c>
      <c r="G201" s="82"/>
      <c r="H201" s="82"/>
    </row>
    <row r="202" spans="1:18" x14ac:dyDescent="0.2">
      <c r="A202" s="19"/>
      <c r="B202" s="19"/>
      <c r="C202" s="20" t="s">
        <v>25</v>
      </c>
      <c r="D202" s="21">
        <f>SUM(D197:D201)</f>
        <v>1541500</v>
      </c>
      <c r="E202" s="21">
        <f>SUM(E197:E201)</f>
        <v>0</v>
      </c>
      <c r="F202" s="21">
        <f>SUM(F197:F201)</f>
        <v>1541500</v>
      </c>
      <c r="G202" s="24"/>
      <c r="H202" s="24"/>
    </row>
    <row r="203" spans="1:18" ht="35.25" customHeight="1" x14ac:dyDescent="0.2">
      <c r="A203" s="45"/>
      <c r="B203" s="45"/>
      <c r="C203" s="46"/>
      <c r="D203" s="47"/>
      <c r="E203" s="48"/>
      <c r="F203" s="47"/>
      <c r="G203" s="49"/>
      <c r="H203" s="49"/>
    </row>
    <row r="204" spans="1:18" ht="15.75" x14ac:dyDescent="0.25">
      <c r="A204" s="172" t="s">
        <v>99</v>
      </c>
      <c r="B204" s="172"/>
      <c r="C204" s="172"/>
      <c r="D204" s="10"/>
      <c r="E204" s="10"/>
      <c r="F204" s="10"/>
      <c r="G204" s="10"/>
      <c r="H204" s="10"/>
    </row>
    <row r="205" spans="1:18" ht="22.5" customHeight="1" x14ac:dyDescent="0.25">
      <c r="A205" s="11" t="s">
        <v>27</v>
      </c>
      <c r="B205" s="11"/>
      <c r="C205" s="11"/>
      <c r="D205" s="11"/>
      <c r="E205" s="11"/>
      <c r="F205" s="11"/>
      <c r="G205" s="12"/>
    </row>
    <row r="206" spans="1:18" s="14" customFormat="1" ht="25.5" x14ac:dyDescent="0.2">
      <c r="A206" s="33" t="s">
        <v>15</v>
      </c>
      <c r="B206" s="33" t="s">
        <v>16</v>
      </c>
      <c r="C206" s="34" t="s">
        <v>11</v>
      </c>
      <c r="D206" s="34" t="s">
        <v>143</v>
      </c>
      <c r="E206" s="35" t="s">
        <v>12</v>
      </c>
      <c r="F206" s="35" t="s">
        <v>144</v>
      </c>
      <c r="G206" s="13" t="s">
        <v>14</v>
      </c>
      <c r="H206" s="13" t="s">
        <v>0</v>
      </c>
    </row>
    <row r="207" spans="1:18" x14ac:dyDescent="0.2">
      <c r="A207" s="15">
        <v>2</v>
      </c>
      <c r="B207" s="15">
        <v>3</v>
      </c>
      <c r="C207" s="15">
        <v>4</v>
      </c>
      <c r="D207" s="15">
        <v>5</v>
      </c>
      <c r="E207" s="138">
        <v>6</v>
      </c>
      <c r="F207" s="15">
        <v>7</v>
      </c>
      <c r="G207" s="17">
        <v>9</v>
      </c>
      <c r="H207" s="17">
        <v>8</v>
      </c>
    </row>
    <row r="208" spans="1:18" ht="15.75" x14ac:dyDescent="0.25">
      <c r="A208" s="76">
        <v>5653</v>
      </c>
      <c r="B208" s="77">
        <v>3211</v>
      </c>
      <c r="C208" s="89" t="s">
        <v>110</v>
      </c>
      <c r="D208" s="78">
        <v>10000</v>
      </c>
      <c r="E208" s="79">
        <v>0</v>
      </c>
      <c r="F208" s="78">
        <f>D208+E208</f>
        <v>10000</v>
      </c>
      <c r="G208" s="107" t="s">
        <v>36</v>
      </c>
      <c r="H208" s="82"/>
      <c r="I208" s="175"/>
      <c r="J208" s="176"/>
      <c r="K208" s="176"/>
      <c r="L208" s="176"/>
      <c r="M208" s="176"/>
      <c r="N208" s="176"/>
      <c r="O208" s="176"/>
      <c r="P208" s="176"/>
      <c r="Q208" s="176"/>
      <c r="R208" s="176"/>
    </row>
    <row r="209" spans="1:18" ht="15.75" x14ac:dyDescent="0.25">
      <c r="A209" s="76"/>
      <c r="B209" s="77">
        <v>3211</v>
      </c>
      <c r="C209" s="89" t="s">
        <v>197</v>
      </c>
      <c r="D209" s="78">
        <v>0</v>
      </c>
      <c r="E209" s="79">
        <v>2000</v>
      </c>
      <c r="F209" s="78">
        <v>2000</v>
      </c>
      <c r="G209" s="107">
        <v>9221</v>
      </c>
      <c r="H209" s="82" t="s">
        <v>161</v>
      </c>
      <c r="I209" s="70"/>
      <c r="J209" s="70"/>
      <c r="K209" s="70"/>
      <c r="L209" s="70"/>
      <c r="M209" s="70"/>
      <c r="N209" s="70"/>
      <c r="O209" s="70"/>
      <c r="P209" s="70"/>
      <c r="Q209" s="70"/>
      <c r="R209" s="70"/>
    </row>
    <row r="210" spans="1:18" ht="15.75" x14ac:dyDescent="0.25">
      <c r="A210" s="76">
        <v>5654</v>
      </c>
      <c r="B210" s="77">
        <v>3221</v>
      </c>
      <c r="C210" s="89" t="s">
        <v>196</v>
      </c>
      <c r="D210" s="78">
        <v>3000</v>
      </c>
      <c r="E210" s="79">
        <v>0</v>
      </c>
      <c r="F210" s="78">
        <v>3000</v>
      </c>
      <c r="G210" s="107" t="s">
        <v>36</v>
      </c>
      <c r="H210" s="82"/>
      <c r="I210" s="70"/>
      <c r="J210" s="70"/>
      <c r="K210" s="70"/>
      <c r="L210" s="70"/>
      <c r="M210" s="70"/>
      <c r="N210" s="70"/>
      <c r="O210" s="70"/>
      <c r="P210" s="70"/>
      <c r="Q210" s="70"/>
      <c r="R210" s="70"/>
    </row>
    <row r="211" spans="1:18" x14ac:dyDescent="0.2">
      <c r="A211" s="76">
        <v>5655</v>
      </c>
      <c r="B211" s="77">
        <v>3223</v>
      </c>
      <c r="C211" s="89" t="s">
        <v>111</v>
      </c>
      <c r="D211" s="58">
        <v>41000</v>
      </c>
      <c r="E211" s="105"/>
      <c r="F211" s="78">
        <f t="shared" ref="F211:F233" si="11">D211+E211</f>
        <v>41000</v>
      </c>
      <c r="G211" s="59" t="s">
        <v>36</v>
      </c>
      <c r="H211" s="80"/>
    </row>
    <row r="212" spans="1:18" x14ac:dyDescent="0.2">
      <c r="A212" s="76"/>
      <c r="B212" s="77">
        <v>323</v>
      </c>
      <c r="C212" s="89" t="s">
        <v>111</v>
      </c>
      <c r="D212" s="58">
        <v>0</v>
      </c>
      <c r="E212" s="105">
        <f>15000-2000</f>
        <v>13000</v>
      </c>
      <c r="F212" s="78">
        <v>13000</v>
      </c>
      <c r="G212" s="107">
        <v>9221</v>
      </c>
      <c r="H212" s="80" t="s">
        <v>162</v>
      </c>
    </row>
    <row r="213" spans="1:18" x14ac:dyDescent="0.2">
      <c r="A213" s="76">
        <v>5656</v>
      </c>
      <c r="B213" s="77">
        <v>3225</v>
      </c>
      <c r="C213" s="89" t="s">
        <v>112</v>
      </c>
      <c r="D213" s="58">
        <v>2000</v>
      </c>
      <c r="E213" s="105"/>
      <c r="F213" s="78">
        <f t="shared" si="11"/>
        <v>2000</v>
      </c>
      <c r="G213" s="59" t="s">
        <v>36</v>
      </c>
      <c r="H213" s="80"/>
    </row>
    <row r="214" spans="1:18" x14ac:dyDescent="0.2">
      <c r="A214" s="76">
        <v>3141</v>
      </c>
      <c r="B214" s="77">
        <v>3233</v>
      </c>
      <c r="C214" s="81" t="s">
        <v>53</v>
      </c>
      <c r="D214" s="58">
        <v>5000</v>
      </c>
      <c r="E214" s="105"/>
      <c r="F214" s="78">
        <f t="shared" si="11"/>
        <v>5000</v>
      </c>
      <c r="G214" s="59">
        <v>9001</v>
      </c>
      <c r="H214" s="93"/>
    </row>
    <row r="215" spans="1:18" x14ac:dyDescent="0.2">
      <c r="A215" s="76">
        <v>3150</v>
      </c>
      <c r="B215" s="77">
        <v>3235</v>
      </c>
      <c r="C215" s="89" t="s">
        <v>100</v>
      </c>
      <c r="D215" s="58">
        <v>15000</v>
      </c>
      <c r="E215" s="105"/>
      <c r="F215" s="78">
        <f t="shared" si="11"/>
        <v>15000</v>
      </c>
      <c r="G215" s="59">
        <v>9001</v>
      </c>
      <c r="H215" s="94"/>
    </row>
    <row r="216" spans="1:18" x14ac:dyDescent="0.2">
      <c r="A216" s="76">
        <v>5657</v>
      </c>
      <c r="B216" s="77">
        <v>3231</v>
      </c>
      <c r="C216" s="81" t="s">
        <v>101</v>
      </c>
      <c r="D216" s="58">
        <v>12600</v>
      </c>
      <c r="E216" s="105"/>
      <c r="F216" s="78">
        <f t="shared" si="11"/>
        <v>12600</v>
      </c>
      <c r="G216" s="59" t="s">
        <v>36</v>
      </c>
      <c r="H216" s="80"/>
    </row>
    <row r="217" spans="1:18" s="18" customFormat="1" ht="12.75" customHeight="1" x14ac:dyDescent="0.2">
      <c r="A217" s="77">
        <v>5658</v>
      </c>
      <c r="B217" s="77">
        <v>3232</v>
      </c>
      <c r="C217" s="145" t="s">
        <v>102</v>
      </c>
      <c r="D217" s="122">
        <v>15000</v>
      </c>
      <c r="E217" s="146">
        <v>10000</v>
      </c>
      <c r="F217" s="147">
        <f t="shared" si="11"/>
        <v>25000</v>
      </c>
      <c r="G217" s="107" t="s">
        <v>36</v>
      </c>
      <c r="H217" s="148" t="s">
        <v>202</v>
      </c>
    </row>
    <row r="218" spans="1:18" x14ac:dyDescent="0.2">
      <c r="A218" s="76">
        <v>5659</v>
      </c>
      <c r="B218" s="77">
        <v>3233</v>
      </c>
      <c r="C218" s="98" t="s">
        <v>103</v>
      </c>
      <c r="D218" s="58">
        <v>2000</v>
      </c>
      <c r="E218" s="105"/>
      <c r="F218" s="78">
        <f t="shared" si="11"/>
        <v>2000</v>
      </c>
      <c r="G218" s="59" t="s">
        <v>36</v>
      </c>
      <c r="H218" s="80"/>
    </row>
    <row r="219" spans="1:18" x14ac:dyDescent="0.2">
      <c r="A219" s="76">
        <v>5660</v>
      </c>
      <c r="B219" s="77">
        <v>3234</v>
      </c>
      <c r="C219" s="81" t="s">
        <v>104</v>
      </c>
      <c r="D219" s="58">
        <v>5000</v>
      </c>
      <c r="E219" s="105"/>
      <c r="F219" s="78">
        <f t="shared" si="11"/>
        <v>5000</v>
      </c>
      <c r="G219" s="59" t="s">
        <v>36</v>
      </c>
      <c r="H219" s="80"/>
    </row>
    <row r="220" spans="1:18" x14ac:dyDescent="0.2">
      <c r="A220" s="76">
        <v>5661</v>
      </c>
      <c r="B220" s="77">
        <v>3235</v>
      </c>
      <c r="C220" s="98" t="s">
        <v>105</v>
      </c>
      <c r="D220" s="58">
        <v>190000</v>
      </c>
      <c r="E220" s="105"/>
      <c r="F220" s="78">
        <f t="shared" si="11"/>
        <v>190000</v>
      </c>
      <c r="G220" s="59" t="s">
        <v>36</v>
      </c>
      <c r="H220" s="80"/>
    </row>
    <row r="221" spans="1:18" x14ac:dyDescent="0.2">
      <c r="A221" s="76"/>
      <c r="B221" s="77">
        <v>3235</v>
      </c>
      <c r="C221" s="98" t="s">
        <v>105</v>
      </c>
      <c r="D221" s="78">
        <v>0</v>
      </c>
      <c r="E221" s="123">
        <f>100000-221</f>
        <v>99779</v>
      </c>
      <c r="F221" s="78">
        <v>99779</v>
      </c>
      <c r="G221" s="107">
        <v>9221</v>
      </c>
      <c r="H221" s="80" t="s">
        <v>162</v>
      </c>
    </row>
    <row r="222" spans="1:18" x14ac:dyDescent="0.2">
      <c r="A222" s="76">
        <v>5662</v>
      </c>
      <c r="B222" s="77">
        <v>3237</v>
      </c>
      <c r="C222" s="81" t="s">
        <v>106</v>
      </c>
      <c r="D222" s="78">
        <v>20000</v>
      </c>
      <c r="E222" s="79"/>
      <c r="F222" s="78">
        <f t="shared" si="11"/>
        <v>20000</v>
      </c>
      <c r="G222" s="59" t="s">
        <v>36</v>
      </c>
      <c r="H222" s="82"/>
    </row>
    <row r="223" spans="1:18" x14ac:dyDescent="0.2">
      <c r="A223" s="76">
        <v>5663</v>
      </c>
      <c r="B223" s="77">
        <v>3238</v>
      </c>
      <c r="C223" s="95" t="s">
        <v>120</v>
      </c>
      <c r="D223" s="78">
        <v>1000</v>
      </c>
      <c r="E223" s="79"/>
      <c r="F223" s="78">
        <f t="shared" si="11"/>
        <v>1000</v>
      </c>
      <c r="G223" s="59" t="s">
        <v>36</v>
      </c>
      <c r="H223" s="80"/>
    </row>
    <row r="224" spans="1:18" x14ac:dyDescent="0.2">
      <c r="A224" s="76">
        <v>5664</v>
      </c>
      <c r="B224" s="77">
        <v>3239</v>
      </c>
      <c r="C224" s="95" t="s">
        <v>59</v>
      </c>
      <c r="D224" s="78">
        <v>5500</v>
      </c>
      <c r="E224" s="79"/>
      <c r="F224" s="78">
        <f t="shared" si="11"/>
        <v>5500</v>
      </c>
      <c r="G224" s="59" t="s">
        <v>36</v>
      </c>
      <c r="H224" s="80"/>
    </row>
    <row r="225" spans="1:17" x14ac:dyDescent="0.2">
      <c r="A225" s="76">
        <v>5665</v>
      </c>
      <c r="B225" s="77">
        <v>3292</v>
      </c>
      <c r="C225" s="95" t="s">
        <v>107</v>
      </c>
      <c r="D225" s="78">
        <v>7000</v>
      </c>
      <c r="E225" s="79"/>
      <c r="F225" s="78">
        <f t="shared" si="11"/>
        <v>7000</v>
      </c>
      <c r="G225" s="59" t="s">
        <v>36</v>
      </c>
      <c r="H225" s="82"/>
    </row>
    <row r="226" spans="1:17" x14ac:dyDescent="0.2">
      <c r="A226" s="76">
        <v>5666</v>
      </c>
      <c r="B226" s="77">
        <v>3293</v>
      </c>
      <c r="C226" s="81" t="s">
        <v>108</v>
      </c>
      <c r="D226" s="58">
        <v>1000</v>
      </c>
      <c r="E226" s="105"/>
      <c r="F226" s="78">
        <f t="shared" si="11"/>
        <v>1000</v>
      </c>
      <c r="G226" s="59" t="s">
        <v>36</v>
      </c>
      <c r="H226" s="80"/>
    </row>
    <row r="227" spans="1:17" ht="12.75" customHeight="1" x14ac:dyDescent="0.2">
      <c r="A227" s="75">
        <v>5667</v>
      </c>
      <c r="B227" s="77">
        <v>3294</v>
      </c>
      <c r="C227" s="96" t="s">
        <v>109</v>
      </c>
      <c r="D227" s="58">
        <v>2600</v>
      </c>
      <c r="E227" s="105"/>
      <c r="F227" s="78">
        <f t="shared" si="11"/>
        <v>2600</v>
      </c>
      <c r="G227" s="59" t="s">
        <v>36</v>
      </c>
      <c r="H227" s="80"/>
    </row>
    <row r="228" spans="1:17" ht="12.75" customHeight="1" x14ac:dyDescent="0.2">
      <c r="A228" s="75">
        <v>5668</v>
      </c>
      <c r="B228" s="77">
        <v>3299</v>
      </c>
      <c r="C228" s="96" t="s">
        <v>64</v>
      </c>
      <c r="D228" s="58">
        <v>9000</v>
      </c>
      <c r="E228" s="105"/>
      <c r="F228" s="78">
        <f t="shared" si="11"/>
        <v>9000</v>
      </c>
      <c r="G228" s="59" t="s">
        <v>36</v>
      </c>
      <c r="H228" s="80"/>
    </row>
    <row r="229" spans="1:17" ht="12.75" customHeight="1" x14ac:dyDescent="0.2">
      <c r="A229" s="75">
        <v>5669</v>
      </c>
      <c r="B229" s="77">
        <v>3431</v>
      </c>
      <c r="C229" s="96" t="s">
        <v>121</v>
      </c>
      <c r="D229" s="58">
        <v>2000</v>
      </c>
      <c r="E229" s="105"/>
      <c r="F229" s="78">
        <f t="shared" si="11"/>
        <v>2000</v>
      </c>
      <c r="G229" s="59" t="s">
        <v>36</v>
      </c>
      <c r="H229" s="80"/>
    </row>
    <row r="230" spans="1:17" ht="12.75" customHeight="1" x14ac:dyDescent="0.2">
      <c r="A230" s="75"/>
      <c r="B230" s="77">
        <v>4231</v>
      </c>
      <c r="C230" s="124" t="s">
        <v>155</v>
      </c>
      <c r="D230" s="58">
        <v>0</v>
      </c>
      <c r="E230" s="105">
        <v>60000</v>
      </c>
      <c r="F230" s="78">
        <v>60000</v>
      </c>
      <c r="G230" s="107">
        <v>9221</v>
      </c>
      <c r="H230" s="80" t="s">
        <v>192</v>
      </c>
    </row>
    <row r="231" spans="1:17" ht="12.75" customHeight="1" x14ac:dyDescent="0.2">
      <c r="A231" s="75"/>
      <c r="B231" s="77">
        <v>4221</v>
      </c>
      <c r="C231" s="124" t="s">
        <v>180</v>
      </c>
      <c r="D231" s="58">
        <v>0</v>
      </c>
      <c r="E231" s="105">
        <v>10000</v>
      </c>
      <c r="F231" s="78">
        <v>10000</v>
      </c>
      <c r="G231" s="107">
        <v>9221</v>
      </c>
      <c r="H231" s="80" t="s">
        <v>181</v>
      </c>
    </row>
    <row r="232" spans="1:17" ht="12.75" customHeight="1" x14ac:dyDescent="0.2">
      <c r="A232" s="75">
        <v>5762</v>
      </c>
      <c r="B232" s="77">
        <v>4227</v>
      </c>
      <c r="C232" s="96" t="s">
        <v>147</v>
      </c>
      <c r="D232" s="58">
        <v>50000</v>
      </c>
      <c r="E232" s="105"/>
      <c r="F232" s="78">
        <f t="shared" si="11"/>
        <v>50000</v>
      </c>
      <c r="G232" s="59" t="s">
        <v>36</v>
      </c>
      <c r="H232" s="80"/>
    </row>
    <row r="233" spans="1:17" ht="12.75" customHeight="1" x14ac:dyDescent="0.2">
      <c r="A233" s="75" t="s">
        <v>146</v>
      </c>
      <c r="B233" s="77">
        <v>4227</v>
      </c>
      <c r="C233" s="96" t="s">
        <v>148</v>
      </c>
      <c r="D233" s="58">
        <v>80000</v>
      </c>
      <c r="E233" s="105">
        <v>-80000</v>
      </c>
      <c r="F233" s="78">
        <f t="shared" si="11"/>
        <v>0</v>
      </c>
      <c r="G233" s="59">
        <v>319</v>
      </c>
      <c r="H233" s="80" t="s">
        <v>189</v>
      </c>
    </row>
    <row r="234" spans="1:17" x14ac:dyDescent="0.2">
      <c r="A234" s="19"/>
      <c r="B234" s="19"/>
      <c r="C234" s="20" t="s">
        <v>26</v>
      </c>
      <c r="D234" s="21">
        <f>SUM(D208:D233)</f>
        <v>478700</v>
      </c>
      <c r="E234" s="21">
        <f>SUM(E208:E233)</f>
        <v>114779</v>
      </c>
      <c r="F234" s="23">
        <f>D234+E234</f>
        <v>593479</v>
      </c>
      <c r="G234" s="24"/>
      <c r="H234" s="24"/>
    </row>
    <row r="235" spans="1:17" ht="51" customHeight="1" x14ac:dyDescent="0.25">
      <c r="A235" s="11" t="s">
        <v>28</v>
      </c>
      <c r="B235" s="25"/>
      <c r="C235" s="26"/>
      <c r="D235" s="27"/>
      <c r="E235" s="28"/>
      <c r="F235" s="27"/>
      <c r="G235" s="14"/>
      <c r="H235" s="14"/>
    </row>
    <row r="236" spans="1:17" s="14" customFormat="1" ht="25.5" x14ac:dyDescent="0.2">
      <c r="A236" s="33" t="s">
        <v>19</v>
      </c>
      <c r="B236" s="33" t="s">
        <v>16</v>
      </c>
      <c r="C236" s="34" t="s">
        <v>11</v>
      </c>
      <c r="D236" s="34" t="s">
        <v>143</v>
      </c>
      <c r="E236" s="35" t="s">
        <v>12</v>
      </c>
      <c r="F236" s="35" t="s">
        <v>144</v>
      </c>
      <c r="G236" s="83"/>
      <c r="H236" s="13" t="s">
        <v>0</v>
      </c>
    </row>
    <row r="237" spans="1:17" ht="12.75" customHeight="1" x14ac:dyDescent="0.2">
      <c r="A237" s="75" t="s">
        <v>36</v>
      </c>
      <c r="B237" s="77">
        <v>6615</v>
      </c>
      <c r="C237" s="81" t="s">
        <v>116</v>
      </c>
      <c r="D237" s="78">
        <f>D211+D210+D213+D216+D217+D218+D219+D220+D222+D223+D224+D225+D226+D227+D228+D229+D232+D208</f>
        <v>378700</v>
      </c>
      <c r="E237" s="79">
        <f t="shared" ref="E237:F237" si="12">E211+E210+E213+E216+E217+E218+E219+E220+E222+E223+E224+E225+E226+E227+E228+E229+E232+E208</f>
        <v>10000</v>
      </c>
      <c r="F237" s="78">
        <f t="shared" si="12"/>
        <v>388700</v>
      </c>
      <c r="G237" s="82"/>
      <c r="H237" s="80" t="s">
        <v>124</v>
      </c>
      <c r="I237" s="179"/>
      <c r="J237" s="180"/>
      <c r="K237" s="180"/>
      <c r="L237" s="180"/>
      <c r="M237" s="180"/>
      <c r="N237" s="180"/>
      <c r="O237" s="180"/>
      <c r="P237" s="180"/>
      <c r="Q237" s="180"/>
    </row>
    <row r="238" spans="1:17" ht="12.75" customHeight="1" x14ac:dyDescent="0.2">
      <c r="A238" s="152" t="s">
        <v>36</v>
      </c>
      <c r="B238" s="77">
        <v>9221</v>
      </c>
      <c r="C238" s="81" t="s">
        <v>140</v>
      </c>
      <c r="D238" s="101">
        <f>D230+D221+D231+D209+D212</f>
        <v>0</v>
      </c>
      <c r="E238" s="126">
        <f>E230+E221+E231+E209+E212</f>
        <v>184779</v>
      </c>
      <c r="F238" s="78">
        <f>D238+E238</f>
        <v>184779</v>
      </c>
      <c r="G238" s="82"/>
      <c r="H238" s="80" t="s">
        <v>184</v>
      </c>
      <c r="I238" s="63"/>
      <c r="J238" s="63"/>
      <c r="K238" s="63"/>
      <c r="L238" s="63"/>
      <c r="M238" s="63"/>
      <c r="N238" s="63"/>
      <c r="O238" s="63"/>
      <c r="P238" s="63"/>
      <c r="Q238" s="63"/>
    </row>
    <row r="239" spans="1:17" ht="12.75" customHeight="1" x14ac:dyDescent="0.2">
      <c r="A239" s="75">
        <v>319</v>
      </c>
      <c r="B239" s="77">
        <v>6361</v>
      </c>
      <c r="C239" s="96" t="s">
        <v>148</v>
      </c>
      <c r="D239" s="78">
        <f>D233</f>
        <v>80000</v>
      </c>
      <c r="E239" s="79">
        <f t="shared" ref="E239:F239" si="13">E233</f>
        <v>-80000</v>
      </c>
      <c r="F239" s="78">
        <f t="shared" si="13"/>
        <v>0</v>
      </c>
      <c r="G239" s="82"/>
      <c r="H239" s="80" t="s">
        <v>189</v>
      </c>
      <c r="I239" s="68"/>
      <c r="J239" s="68"/>
      <c r="K239" s="68"/>
      <c r="L239" s="68"/>
      <c r="M239" s="68"/>
      <c r="N239" s="68"/>
      <c r="O239" s="68"/>
      <c r="P239" s="68"/>
      <c r="Q239" s="68"/>
    </row>
    <row r="240" spans="1:17" ht="25.5" x14ac:dyDescent="0.2">
      <c r="A240" s="75">
        <v>9001</v>
      </c>
      <c r="B240" s="77">
        <v>6711</v>
      </c>
      <c r="C240" s="125" t="s">
        <v>156</v>
      </c>
      <c r="D240" s="78">
        <f>D214+D215</f>
        <v>20000</v>
      </c>
      <c r="E240" s="79">
        <f t="shared" ref="E240:F240" si="14">E214+E215</f>
        <v>0</v>
      </c>
      <c r="F240" s="78">
        <f t="shared" si="14"/>
        <v>20000</v>
      </c>
      <c r="G240" s="82"/>
      <c r="H240" s="82"/>
    </row>
    <row r="241" spans="1:18" x14ac:dyDescent="0.2">
      <c r="A241" s="19"/>
      <c r="B241" s="19"/>
      <c r="C241" s="20" t="s">
        <v>25</v>
      </c>
      <c r="D241" s="21">
        <f>SUM(D237:D240)</f>
        <v>478700</v>
      </c>
      <c r="E241" s="22">
        <f>SUM(E237:E240)</f>
        <v>114779</v>
      </c>
      <c r="F241" s="23">
        <f>SUM(D241:E241)</f>
        <v>593479</v>
      </c>
      <c r="G241" s="24"/>
      <c r="H241" s="24"/>
    </row>
    <row r="242" spans="1:18" x14ac:dyDescent="0.2">
      <c r="A242" s="45"/>
      <c r="B242" s="45"/>
      <c r="C242" s="46"/>
      <c r="D242" s="47"/>
      <c r="E242" s="48"/>
      <c r="F242" s="47"/>
      <c r="G242" s="49"/>
      <c r="H242" s="49"/>
    </row>
    <row r="243" spans="1:18" ht="15.75" x14ac:dyDescent="0.25">
      <c r="A243" s="172" t="s">
        <v>113</v>
      </c>
      <c r="B243" s="172"/>
      <c r="C243" s="172"/>
      <c r="D243" s="172"/>
      <c r="E243" s="172"/>
      <c r="F243" s="172"/>
      <c r="G243" s="172"/>
      <c r="H243" s="10"/>
    </row>
    <row r="244" spans="1:18" ht="22.5" customHeight="1" x14ac:dyDescent="0.25">
      <c r="A244" s="11" t="s">
        <v>27</v>
      </c>
      <c r="B244" s="11"/>
      <c r="C244" s="11"/>
      <c r="D244" s="11"/>
      <c r="E244" s="11"/>
      <c r="F244" s="11"/>
      <c r="G244" s="12"/>
    </row>
    <row r="245" spans="1:18" s="14" customFormat="1" ht="25.5" x14ac:dyDescent="0.2">
      <c r="A245" s="33" t="s">
        <v>15</v>
      </c>
      <c r="B245" s="33" t="s">
        <v>16</v>
      </c>
      <c r="C245" s="34" t="s">
        <v>11</v>
      </c>
      <c r="D245" s="34" t="s">
        <v>143</v>
      </c>
      <c r="E245" s="35" t="s">
        <v>12</v>
      </c>
      <c r="F245" s="35" t="s">
        <v>144</v>
      </c>
      <c r="G245" s="13" t="s">
        <v>14</v>
      </c>
      <c r="H245" s="13" t="s">
        <v>0</v>
      </c>
    </row>
    <row r="246" spans="1:18" x14ac:dyDescent="0.2">
      <c r="A246" s="15">
        <v>2</v>
      </c>
      <c r="B246" s="15">
        <v>3</v>
      </c>
      <c r="C246" s="15">
        <v>4</v>
      </c>
      <c r="D246" s="15">
        <v>5</v>
      </c>
      <c r="E246" s="16">
        <v>6</v>
      </c>
      <c r="F246" s="15">
        <v>7</v>
      </c>
      <c r="G246" s="17">
        <v>9</v>
      </c>
      <c r="H246" s="17">
        <v>8</v>
      </c>
    </row>
    <row r="247" spans="1:18" ht="15.75" customHeight="1" x14ac:dyDescent="0.25">
      <c r="A247" s="76">
        <v>5546</v>
      </c>
      <c r="B247" s="77">
        <v>3111</v>
      </c>
      <c r="C247" s="89" t="s">
        <v>44</v>
      </c>
      <c r="D247" s="78">
        <v>700000</v>
      </c>
      <c r="E247" s="126"/>
      <c r="F247" s="78">
        <f>D247+E247</f>
        <v>700000</v>
      </c>
      <c r="G247" s="59" t="s">
        <v>36</v>
      </c>
      <c r="H247" s="82"/>
      <c r="I247" s="175"/>
      <c r="J247" s="176"/>
      <c r="K247" s="176"/>
      <c r="L247" s="176"/>
      <c r="M247" s="176"/>
      <c r="N247" s="176"/>
      <c r="O247" s="176"/>
      <c r="P247" s="176"/>
      <c r="Q247" s="176"/>
      <c r="R247" s="176"/>
    </row>
    <row r="248" spans="1:18" ht="15.75" customHeight="1" x14ac:dyDescent="0.25">
      <c r="A248" s="76">
        <v>5547</v>
      </c>
      <c r="B248" s="77">
        <v>3121</v>
      </c>
      <c r="C248" s="89" t="s">
        <v>91</v>
      </c>
      <c r="D248" s="78">
        <v>2000</v>
      </c>
      <c r="E248" s="126"/>
      <c r="F248" s="78">
        <f>D248+E248</f>
        <v>2000</v>
      </c>
      <c r="G248" s="59" t="s">
        <v>36</v>
      </c>
      <c r="H248" s="82"/>
      <c r="I248" s="38"/>
      <c r="J248" s="39"/>
      <c r="K248" s="39"/>
      <c r="L248" s="39"/>
      <c r="M248" s="39"/>
      <c r="N248" s="39"/>
      <c r="O248" s="39"/>
      <c r="P248" s="39"/>
      <c r="Q248" s="39"/>
      <c r="R248" s="39"/>
    </row>
    <row r="249" spans="1:18" ht="15.75" x14ac:dyDescent="0.25">
      <c r="A249" s="76">
        <v>5548</v>
      </c>
      <c r="B249" s="77">
        <v>3132</v>
      </c>
      <c r="C249" s="89" t="s">
        <v>45</v>
      </c>
      <c r="D249" s="78">
        <v>108500</v>
      </c>
      <c r="E249" s="79"/>
      <c r="F249" s="78">
        <f t="shared" ref="F249:F270" si="15">D249+E249</f>
        <v>108500</v>
      </c>
      <c r="G249" s="59" t="s">
        <v>36</v>
      </c>
      <c r="H249" s="82"/>
      <c r="I249" s="175"/>
      <c r="J249" s="176"/>
      <c r="K249" s="176"/>
      <c r="L249" s="176"/>
      <c r="M249" s="176"/>
      <c r="N249" s="176"/>
      <c r="O249" s="176"/>
      <c r="P249" s="176"/>
      <c r="Q249" s="176"/>
      <c r="R249" s="176"/>
    </row>
    <row r="250" spans="1:18" ht="15.75" x14ac:dyDescent="0.25">
      <c r="A250" s="76">
        <v>5549</v>
      </c>
      <c r="B250" s="77">
        <v>3133</v>
      </c>
      <c r="C250" s="89" t="s">
        <v>46</v>
      </c>
      <c r="D250" s="78">
        <v>11900</v>
      </c>
      <c r="E250" s="79"/>
      <c r="F250" s="78">
        <f t="shared" si="15"/>
        <v>11900</v>
      </c>
      <c r="G250" s="59" t="s">
        <v>36</v>
      </c>
      <c r="H250" s="82"/>
      <c r="I250" s="175"/>
      <c r="J250" s="176"/>
      <c r="K250" s="176"/>
      <c r="L250" s="176"/>
      <c r="M250" s="176"/>
      <c r="N250" s="176"/>
      <c r="O250" s="176"/>
      <c r="P250" s="176"/>
      <c r="Q250" s="176"/>
      <c r="R250" s="176"/>
    </row>
    <row r="251" spans="1:18" x14ac:dyDescent="0.2">
      <c r="A251" s="76">
        <v>5550</v>
      </c>
      <c r="B251" s="77">
        <v>3211</v>
      </c>
      <c r="C251" s="89" t="s">
        <v>67</v>
      </c>
      <c r="D251" s="58">
        <v>3000</v>
      </c>
      <c r="E251" s="105"/>
      <c r="F251" s="78">
        <f t="shared" si="15"/>
        <v>3000</v>
      </c>
      <c r="G251" s="59" t="s">
        <v>36</v>
      </c>
      <c r="H251" s="80"/>
    </row>
    <row r="252" spans="1:18" x14ac:dyDescent="0.2">
      <c r="A252" s="76">
        <v>5551</v>
      </c>
      <c r="B252" s="77">
        <v>3212</v>
      </c>
      <c r="C252" s="89" t="s">
        <v>47</v>
      </c>
      <c r="D252" s="58">
        <v>20400</v>
      </c>
      <c r="E252" s="105"/>
      <c r="F252" s="78">
        <f t="shared" si="15"/>
        <v>20400</v>
      </c>
      <c r="G252" s="59" t="s">
        <v>36</v>
      </c>
      <c r="H252" s="80"/>
    </row>
    <row r="253" spans="1:18" x14ac:dyDescent="0.2">
      <c r="A253" s="76">
        <v>5552</v>
      </c>
      <c r="B253" s="77">
        <v>3221</v>
      </c>
      <c r="C253" s="89" t="s">
        <v>48</v>
      </c>
      <c r="D253" s="58">
        <v>1000</v>
      </c>
      <c r="E253" s="105"/>
      <c r="F253" s="78">
        <f t="shared" si="15"/>
        <v>1000</v>
      </c>
      <c r="G253" s="59" t="s">
        <v>36</v>
      </c>
      <c r="H253" s="80"/>
    </row>
    <row r="254" spans="1:18" x14ac:dyDescent="0.2">
      <c r="A254" s="76">
        <v>5553</v>
      </c>
      <c r="B254" s="77">
        <v>3223</v>
      </c>
      <c r="C254" s="89" t="s">
        <v>49</v>
      </c>
      <c r="D254" s="58">
        <v>10000</v>
      </c>
      <c r="E254" s="105"/>
      <c r="F254" s="78">
        <f t="shared" si="15"/>
        <v>10000</v>
      </c>
      <c r="G254" s="59" t="s">
        <v>36</v>
      </c>
      <c r="H254" s="80"/>
    </row>
    <row r="255" spans="1:18" x14ac:dyDescent="0.2">
      <c r="A255" s="76">
        <v>5554</v>
      </c>
      <c r="B255" s="77">
        <v>3225</v>
      </c>
      <c r="C255" s="127" t="s">
        <v>114</v>
      </c>
      <c r="D255" s="58">
        <v>1000</v>
      </c>
      <c r="E255" s="105"/>
      <c r="F255" s="78">
        <f t="shared" si="15"/>
        <v>1000</v>
      </c>
      <c r="G255" s="59" t="s">
        <v>36</v>
      </c>
      <c r="H255" s="94"/>
    </row>
    <row r="256" spans="1:18" x14ac:dyDescent="0.2">
      <c r="A256" s="76">
        <v>5555</v>
      </c>
      <c r="B256" s="77">
        <v>3232</v>
      </c>
      <c r="C256" s="81" t="s">
        <v>52</v>
      </c>
      <c r="D256" s="58">
        <v>15000</v>
      </c>
      <c r="E256" s="105"/>
      <c r="F256" s="78">
        <f t="shared" si="15"/>
        <v>15000</v>
      </c>
      <c r="G256" s="59" t="s">
        <v>36</v>
      </c>
      <c r="H256" s="80"/>
    </row>
    <row r="257" spans="1:8" x14ac:dyDescent="0.2">
      <c r="A257" s="76">
        <v>5556</v>
      </c>
      <c r="B257" s="77">
        <v>3231</v>
      </c>
      <c r="C257" s="81" t="s">
        <v>51</v>
      </c>
      <c r="D257" s="58">
        <v>5000</v>
      </c>
      <c r="E257" s="105"/>
      <c r="F257" s="78">
        <f t="shared" si="15"/>
        <v>5000</v>
      </c>
      <c r="G257" s="59" t="s">
        <v>36</v>
      </c>
      <c r="H257" s="80"/>
    </row>
    <row r="258" spans="1:8" s="18" customFormat="1" x14ac:dyDescent="0.2">
      <c r="A258" s="76">
        <v>5557</v>
      </c>
      <c r="B258" s="77">
        <v>3233</v>
      </c>
      <c r="C258" s="81" t="s">
        <v>53</v>
      </c>
      <c r="D258" s="58">
        <v>5000</v>
      </c>
      <c r="E258" s="105"/>
      <c r="F258" s="78">
        <f t="shared" si="15"/>
        <v>5000</v>
      </c>
      <c r="G258" s="59" t="s">
        <v>36</v>
      </c>
      <c r="H258" s="82"/>
    </row>
    <row r="259" spans="1:8" x14ac:dyDescent="0.2">
      <c r="A259" s="76">
        <v>5558</v>
      </c>
      <c r="B259" s="77">
        <v>3234</v>
      </c>
      <c r="C259" s="81" t="s">
        <v>55</v>
      </c>
      <c r="D259" s="58">
        <v>0</v>
      </c>
      <c r="E259" s="105"/>
      <c r="F259" s="78">
        <f t="shared" si="15"/>
        <v>0</v>
      </c>
      <c r="G259" s="59" t="s">
        <v>36</v>
      </c>
      <c r="H259" s="80"/>
    </row>
    <row r="260" spans="1:8" ht="25.5" x14ac:dyDescent="0.2">
      <c r="A260" s="76"/>
      <c r="B260" s="77">
        <v>3235</v>
      </c>
      <c r="C260" s="81" t="s">
        <v>60</v>
      </c>
      <c r="D260" s="58">
        <v>0</v>
      </c>
      <c r="E260" s="105">
        <v>64000</v>
      </c>
      <c r="F260" s="78">
        <v>64000</v>
      </c>
      <c r="G260" s="107">
        <v>9221</v>
      </c>
      <c r="H260" s="80" t="s">
        <v>163</v>
      </c>
    </row>
    <row r="261" spans="1:8" ht="14.25" customHeight="1" x14ac:dyDescent="0.2">
      <c r="A261" s="75">
        <v>5559</v>
      </c>
      <c r="B261" s="77">
        <v>3235</v>
      </c>
      <c r="C261" s="81" t="s">
        <v>60</v>
      </c>
      <c r="D261" s="58">
        <v>40000</v>
      </c>
      <c r="E261" s="105"/>
      <c r="F261" s="78">
        <f t="shared" si="15"/>
        <v>40000</v>
      </c>
      <c r="G261" s="59" t="s">
        <v>36</v>
      </c>
      <c r="H261" s="80"/>
    </row>
    <row r="262" spans="1:8" x14ac:dyDescent="0.2">
      <c r="A262" s="75">
        <v>5560</v>
      </c>
      <c r="B262" s="77">
        <v>3237</v>
      </c>
      <c r="C262" s="81" t="s">
        <v>69</v>
      </c>
      <c r="D262" s="78">
        <v>10000</v>
      </c>
      <c r="E262" s="79"/>
      <c r="F262" s="78">
        <f t="shared" si="15"/>
        <v>10000</v>
      </c>
      <c r="G262" s="59" t="s">
        <v>36</v>
      </c>
      <c r="H262" s="82"/>
    </row>
    <row r="263" spans="1:8" x14ac:dyDescent="0.2">
      <c r="A263" s="75">
        <v>5561</v>
      </c>
      <c r="B263" s="77">
        <v>3238</v>
      </c>
      <c r="C263" s="95" t="s">
        <v>57</v>
      </c>
      <c r="D263" s="78">
        <v>0</v>
      </c>
      <c r="E263" s="79"/>
      <c r="F263" s="78">
        <f t="shared" si="15"/>
        <v>0</v>
      </c>
      <c r="G263" s="59" t="s">
        <v>36</v>
      </c>
      <c r="H263" s="80"/>
    </row>
    <row r="264" spans="1:8" x14ac:dyDescent="0.2">
      <c r="A264" s="75">
        <v>5562</v>
      </c>
      <c r="B264" s="77">
        <v>3239</v>
      </c>
      <c r="C264" s="95" t="s">
        <v>58</v>
      </c>
      <c r="D264" s="78">
        <v>5000</v>
      </c>
      <c r="E264" s="79"/>
      <c r="F264" s="78">
        <f t="shared" si="15"/>
        <v>5000</v>
      </c>
      <c r="G264" s="59" t="s">
        <v>36</v>
      </c>
      <c r="H264" s="82"/>
    </row>
    <row r="265" spans="1:8" x14ac:dyDescent="0.2">
      <c r="A265" s="75">
        <v>5563</v>
      </c>
      <c r="B265" s="77">
        <v>3291</v>
      </c>
      <c r="C265" s="95" t="s">
        <v>122</v>
      </c>
      <c r="D265" s="78">
        <v>0</v>
      </c>
      <c r="E265" s="79"/>
      <c r="F265" s="78">
        <f t="shared" si="15"/>
        <v>0</v>
      </c>
      <c r="G265" s="59" t="s">
        <v>36</v>
      </c>
      <c r="H265" s="80"/>
    </row>
    <row r="266" spans="1:8" x14ac:dyDescent="0.2">
      <c r="A266" s="75">
        <v>5564</v>
      </c>
      <c r="B266" s="77">
        <v>3292</v>
      </c>
      <c r="C266" s="95" t="s">
        <v>70</v>
      </c>
      <c r="D266" s="78">
        <v>1100</v>
      </c>
      <c r="E266" s="79"/>
      <c r="F266" s="78">
        <f t="shared" si="15"/>
        <v>1100</v>
      </c>
      <c r="G266" s="59" t="s">
        <v>36</v>
      </c>
      <c r="H266" s="82"/>
    </row>
    <row r="267" spans="1:8" x14ac:dyDescent="0.2">
      <c r="A267" s="75">
        <v>5565</v>
      </c>
      <c r="B267" s="77">
        <v>3293</v>
      </c>
      <c r="C267" s="95" t="s">
        <v>71</v>
      </c>
      <c r="D267" s="78">
        <v>1500</v>
      </c>
      <c r="E267" s="79"/>
      <c r="F267" s="78">
        <f t="shared" si="15"/>
        <v>1500</v>
      </c>
      <c r="G267" s="59" t="s">
        <v>36</v>
      </c>
      <c r="H267" s="82"/>
    </row>
    <row r="268" spans="1:8" x14ac:dyDescent="0.2">
      <c r="A268" s="75"/>
      <c r="B268" s="77">
        <v>3299</v>
      </c>
      <c r="C268" s="81" t="s">
        <v>63</v>
      </c>
      <c r="D268" s="78">
        <v>0</v>
      </c>
      <c r="E268" s="79">
        <v>2500</v>
      </c>
      <c r="F268" s="78">
        <v>2500</v>
      </c>
      <c r="G268" s="59">
        <v>528</v>
      </c>
      <c r="H268" s="82" t="s">
        <v>194</v>
      </c>
    </row>
    <row r="269" spans="1:8" x14ac:dyDescent="0.2">
      <c r="A269" s="76">
        <v>5566</v>
      </c>
      <c r="B269" s="77">
        <v>3299</v>
      </c>
      <c r="C269" s="81" t="s">
        <v>63</v>
      </c>
      <c r="D269" s="58">
        <v>6000</v>
      </c>
      <c r="E269" s="105"/>
      <c r="F269" s="78">
        <f t="shared" si="15"/>
        <v>6000</v>
      </c>
      <c r="G269" s="59" t="s">
        <v>36</v>
      </c>
      <c r="H269" s="80"/>
    </row>
    <row r="270" spans="1:8" ht="12.75" customHeight="1" x14ac:dyDescent="0.2">
      <c r="A270" s="75">
        <v>5567</v>
      </c>
      <c r="B270" s="77">
        <v>4227</v>
      </c>
      <c r="C270" s="96" t="s">
        <v>80</v>
      </c>
      <c r="D270" s="58">
        <v>0</v>
      </c>
      <c r="E270" s="105">
        <v>20000</v>
      </c>
      <c r="F270" s="78">
        <f t="shared" si="15"/>
        <v>20000</v>
      </c>
      <c r="G270" s="107">
        <v>9221</v>
      </c>
      <c r="H270" s="80" t="s">
        <v>160</v>
      </c>
    </row>
    <row r="271" spans="1:8" x14ac:dyDescent="0.2">
      <c r="A271" s="19"/>
      <c r="B271" s="19"/>
      <c r="C271" s="20" t="s">
        <v>26</v>
      </c>
      <c r="D271" s="21">
        <f>SUM(D247:D270)</f>
        <v>946400</v>
      </c>
      <c r="E271" s="21">
        <f>SUM(E247:E270)</f>
        <v>86500</v>
      </c>
      <c r="F271" s="23">
        <f>D271+E271</f>
        <v>1032900</v>
      </c>
      <c r="G271" s="24"/>
      <c r="H271" s="24"/>
    </row>
    <row r="272" spans="1:8" ht="51" customHeight="1" x14ac:dyDescent="0.25">
      <c r="A272" s="11" t="s">
        <v>28</v>
      </c>
      <c r="B272" s="25"/>
      <c r="C272" s="26"/>
      <c r="D272" s="27"/>
      <c r="E272" s="28"/>
      <c r="F272" s="27"/>
      <c r="G272" s="14"/>
      <c r="H272" s="14"/>
    </row>
    <row r="273" spans="1:17" s="14" customFormat="1" ht="25.5" x14ac:dyDescent="0.2">
      <c r="A273" s="33" t="s">
        <v>19</v>
      </c>
      <c r="B273" s="33" t="s">
        <v>16</v>
      </c>
      <c r="C273" s="34" t="s">
        <v>11</v>
      </c>
      <c r="D273" s="34" t="s">
        <v>143</v>
      </c>
      <c r="E273" s="35" t="s">
        <v>12</v>
      </c>
      <c r="F273" s="35" t="s">
        <v>144</v>
      </c>
      <c r="G273" s="83"/>
      <c r="H273" s="13" t="s">
        <v>0</v>
      </c>
    </row>
    <row r="274" spans="1:17" ht="12.75" customHeight="1" x14ac:dyDescent="0.2">
      <c r="A274" s="75">
        <v>528</v>
      </c>
      <c r="B274" s="75">
        <v>6631</v>
      </c>
      <c r="C274" s="81" t="s">
        <v>152</v>
      </c>
      <c r="D274" s="58">
        <f>D268</f>
        <v>0</v>
      </c>
      <c r="E274" s="134">
        <f t="shared" ref="E274:F274" si="16">E268</f>
        <v>2500</v>
      </c>
      <c r="F274" s="58">
        <f t="shared" si="16"/>
        <v>2500</v>
      </c>
      <c r="G274" s="82"/>
      <c r="H274" s="81" t="s">
        <v>152</v>
      </c>
      <c r="I274" s="179"/>
      <c r="J274" s="180"/>
      <c r="K274" s="180"/>
      <c r="L274" s="180"/>
      <c r="M274" s="180"/>
      <c r="N274" s="180"/>
      <c r="O274" s="180"/>
      <c r="P274" s="180"/>
      <c r="Q274" s="180"/>
    </row>
    <row r="275" spans="1:17" ht="12.75" customHeight="1" x14ac:dyDescent="0.2">
      <c r="A275" s="152" t="s">
        <v>36</v>
      </c>
      <c r="B275" s="75">
        <v>9221</v>
      </c>
      <c r="C275" s="81" t="s">
        <v>184</v>
      </c>
      <c r="D275" s="123">
        <f>D270+D260</f>
        <v>0</v>
      </c>
      <c r="E275" s="123">
        <f>E270+E260</f>
        <v>84000</v>
      </c>
      <c r="F275" s="123">
        <f>F270+F260</f>
        <v>84000</v>
      </c>
      <c r="G275" s="82"/>
      <c r="H275" s="81" t="s">
        <v>184</v>
      </c>
      <c r="I275" s="69"/>
      <c r="J275" s="69"/>
      <c r="K275" s="69"/>
      <c r="L275" s="69"/>
      <c r="M275" s="69"/>
      <c r="N275" s="69"/>
      <c r="O275" s="69"/>
      <c r="P275" s="69"/>
      <c r="Q275" s="69"/>
    </row>
    <row r="276" spans="1:17" x14ac:dyDescent="0.2">
      <c r="A276" s="75" t="s">
        <v>36</v>
      </c>
      <c r="B276" s="77">
        <v>6615</v>
      </c>
      <c r="C276" s="81" t="s">
        <v>116</v>
      </c>
      <c r="D276" s="78">
        <f>SUM(D247:D259)+D261+D262+D263+D264+D265+D266+D267+D269</f>
        <v>946400</v>
      </c>
      <c r="E276" s="79">
        <f t="shared" ref="E276:F276" si="17">SUM(E247:E259)+E261+E262+E263+E264+E265+E266+E267+E269</f>
        <v>0</v>
      </c>
      <c r="F276" s="78">
        <f t="shared" si="17"/>
        <v>946400</v>
      </c>
      <c r="G276" s="82"/>
      <c r="H276" s="82"/>
    </row>
    <row r="277" spans="1:17" x14ac:dyDescent="0.2">
      <c r="A277" s="19"/>
      <c r="B277" s="19"/>
      <c r="C277" s="20" t="s">
        <v>25</v>
      </c>
      <c r="D277" s="21">
        <f>SUM(D274:D276)</f>
        <v>946400</v>
      </c>
      <c r="E277" s="22">
        <f>SUM(E274:E276)</f>
        <v>86500</v>
      </c>
      <c r="F277" s="23">
        <f>D277+E277</f>
        <v>1032900</v>
      </c>
      <c r="G277" s="24"/>
      <c r="H277" s="24"/>
    </row>
    <row r="278" spans="1:17" x14ac:dyDescent="0.2">
      <c r="A278" s="25"/>
      <c r="B278" s="25"/>
      <c r="C278" s="26"/>
      <c r="D278" s="27"/>
      <c r="E278" s="28"/>
      <c r="F278" s="27"/>
      <c r="G278" s="14"/>
      <c r="H278" s="14"/>
    </row>
    <row r="279" spans="1:17" x14ac:dyDescent="0.2">
      <c r="A279" s="25"/>
      <c r="B279" s="25"/>
      <c r="C279" s="26"/>
      <c r="D279" s="27"/>
      <c r="E279" s="28"/>
      <c r="F279" s="27"/>
      <c r="G279" s="14"/>
      <c r="H279" s="14"/>
    </row>
    <row r="280" spans="1:17" ht="15.75" x14ac:dyDescent="0.25">
      <c r="A280" s="172" t="s">
        <v>204</v>
      </c>
      <c r="B280" s="172"/>
      <c r="C280" s="172"/>
      <c r="D280" s="172"/>
      <c r="E280" s="172"/>
      <c r="F280" s="172"/>
      <c r="G280" s="172"/>
      <c r="H280" s="14"/>
    </row>
    <row r="281" spans="1:17" ht="15.75" x14ac:dyDescent="0.25">
      <c r="A281" s="11" t="s">
        <v>27</v>
      </c>
      <c r="B281" s="11"/>
      <c r="C281" s="11"/>
      <c r="D281" s="11"/>
      <c r="E281" s="11"/>
      <c r="F281" s="11"/>
      <c r="G281" s="12"/>
      <c r="H281" s="14"/>
    </row>
    <row r="282" spans="1:17" ht="25.5" x14ac:dyDescent="0.2">
      <c r="A282" s="33" t="s">
        <v>15</v>
      </c>
      <c r="B282" s="33" t="s">
        <v>16</v>
      </c>
      <c r="C282" s="34" t="s">
        <v>11</v>
      </c>
      <c r="D282" s="34" t="s">
        <v>143</v>
      </c>
      <c r="E282" s="35" t="s">
        <v>12</v>
      </c>
      <c r="F282" s="35" t="s">
        <v>144</v>
      </c>
      <c r="G282" s="13" t="s">
        <v>14</v>
      </c>
      <c r="H282" s="13" t="s">
        <v>0</v>
      </c>
    </row>
    <row r="283" spans="1:17" x14ac:dyDescent="0.2">
      <c r="A283" s="15">
        <v>2</v>
      </c>
      <c r="B283" s="15">
        <v>3</v>
      </c>
      <c r="C283" s="15">
        <v>4</v>
      </c>
      <c r="D283" s="15">
        <v>5</v>
      </c>
      <c r="E283" s="16">
        <v>6</v>
      </c>
      <c r="F283" s="15">
        <v>7</v>
      </c>
      <c r="G283" s="17">
        <v>9</v>
      </c>
      <c r="H283" s="17">
        <v>8</v>
      </c>
    </row>
    <row r="284" spans="1:17" x14ac:dyDescent="0.2">
      <c r="A284" s="75"/>
      <c r="B284" s="77">
        <v>4511</v>
      </c>
      <c r="C284" s="98" t="s">
        <v>66</v>
      </c>
      <c r="D284" s="58">
        <v>0</v>
      </c>
      <c r="E284" s="105">
        <v>500000</v>
      </c>
      <c r="F284" s="78">
        <f t="shared" ref="F284:F285" si="18">D284+E284</f>
        <v>500000</v>
      </c>
      <c r="G284" s="59">
        <v>9002</v>
      </c>
      <c r="H284" s="93" t="s">
        <v>159</v>
      </c>
    </row>
    <row r="285" spans="1:17" x14ac:dyDescent="0.2">
      <c r="A285" s="75">
        <v>3123</v>
      </c>
      <c r="B285" s="77">
        <v>4511</v>
      </c>
      <c r="C285" s="121" t="s">
        <v>166</v>
      </c>
      <c r="D285" s="122"/>
      <c r="E285" s="105">
        <v>500000</v>
      </c>
      <c r="F285" s="78">
        <f t="shared" si="18"/>
        <v>500000</v>
      </c>
      <c r="G285" s="59">
        <v>319</v>
      </c>
      <c r="H285" s="93" t="s">
        <v>159</v>
      </c>
    </row>
    <row r="286" spans="1:17" x14ac:dyDescent="0.2">
      <c r="A286" s="19"/>
      <c r="B286" s="19"/>
      <c r="C286" s="20" t="s">
        <v>26</v>
      </c>
      <c r="D286" s="21">
        <f>SUM(D284:D285)</f>
        <v>0</v>
      </c>
      <c r="E286" s="21">
        <f>SUM(E284:E285)</f>
        <v>1000000</v>
      </c>
      <c r="F286" s="23">
        <f>D286+E286</f>
        <v>1000000</v>
      </c>
      <c r="G286" s="24"/>
      <c r="H286" s="24"/>
    </row>
    <row r="287" spans="1:17" ht="36" customHeight="1" x14ac:dyDescent="0.25">
      <c r="A287" s="11" t="s">
        <v>28</v>
      </c>
      <c r="B287" s="25"/>
      <c r="C287" s="26"/>
      <c r="D287" s="27"/>
      <c r="E287" s="28"/>
      <c r="F287" s="27"/>
      <c r="G287" s="14"/>
      <c r="H287" s="14"/>
    </row>
    <row r="288" spans="1:17" ht="25.5" x14ac:dyDescent="0.2">
      <c r="A288" s="33" t="s">
        <v>19</v>
      </c>
      <c r="B288" s="33" t="s">
        <v>16</v>
      </c>
      <c r="C288" s="34" t="s">
        <v>11</v>
      </c>
      <c r="D288" s="34" t="s">
        <v>143</v>
      </c>
      <c r="E288" s="35" t="s">
        <v>12</v>
      </c>
      <c r="F288" s="35" t="s">
        <v>144</v>
      </c>
      <c r="G288" s="83"/>
      <c r="H288" s="13" t="s">
        <v>0</v>
      </c>
    </row>
    <row r="289" spans="1:8" x14ac:dyDescent="0.2">
      <c r="A289" s="75">
        <v>9002</v>
      </c>
      <c r="B289" s="75">
        <v>6712</v>
      </c>
      <c r="C289" s="81" t="s">
        <v>150</v>
      </c>
      <c r="D289" s="58">
        <v>0</v>
      </c>
      <c r="E289" s="134">
        <v>500000</v>
      </c>
      <c r="F289" s="58">
        <f>D289+E289</f>
        <v>500000</v>
      </c>
      <c r="G289" s="82"/>
      <c r="H289" s="93" t="s">
        <v>159</v>
      </c>
    </row>
    <row r="290" spans="1:8" x14ac:dyDescent="0.2">
      <c r="A290" s="75"/>
      <c r="B290" s="77">
        <v>6362</v>
      </c>
      <c r="C290" s="81" t="s">
        <v>117</v>
      </c>
      <c r="D290" s="78">
        <v>0</v>
      </c>
      <c r="E290" s="79">
        <v>500000</v>
      </c>
      <c r="F290" s="78">
        <f>D290+E290</f>
        <v>500000</v>
      </c>
      <c r="G290" s="82"/>
      <c r="H290" s="93" t="s">
        <v>159</v>
      </c>
    </row>
    <row r="291" spans="1:8" x14ac:dyDescent="0.2">
      <c r="A291" s="19"/>
      <c r="B291" s="19"/>
      <c r="C291" s="20" t="s">
        <v>25</v>
      </c>
      <c r="D291" s="21">
        <f>SUM(D289:D290)</f>
        <v>0</v>
      </c>
      <c r="E291" s="22">
        <f>SUM(E289:E290)</f>
        <v>1000000</v>
      </c>
      <c r="F291" s="23">
        <f>D291+E291</f>
        <v>1000000</v>
      </c>
      <c r="G291" s="24"/>
      <c r="H291" s="24"/>
    </row>
    <row r="292" spans="1:8" x14ac:dyDescent="0.2">
      <c r="A292" s="166"/>
      <c r="B292" s="166"/>
      <c r="C292" s="167"/>
      <c r="D292" s="168"/>
      <c r="E292" s="169"/>
      <c r="F292" s="168"/>
      <c r="G292" s="170"/>
      <c r="H292" s="170"/>
    </row>
    <row r="293" spans="1:8" ht="15.75" x14ac:dyDescent="0.25">
      <c r="A293" s="172" t="s">
        <v>209</v>
      </c>
      <c r="B293" s="172"/>
      <c r="C293" s="172"/>
      <c r="D293" s="172"/>
      <c r="E293" s="172"/>
      <c r="F293" s="172"/>
      <c r="G293" s="172"/>
      <c r="H293" s="14"/>
    </row>
    <row r="294" spans="1:8" ht="20.25" customHeight="1" x14ac:dyDescent="0.25">
      <c r="A294" s="11" t="s">
        <v>27</v>
      </c>
      <c r="B294" s="11"/>
      <c r="C294" s="11"/>
      <c r="D294" s="11"/>
      <c r="E294" s="11"/>
      <c r="F294" s="11"/>
      <c r="G294" s="12"/>
    </row>
    <row r="295" spans="1:8" ht="27" customHeight="1" x14ac:dyDescent="0.2">
      <c r="A295" s="33" t="s">
        <v>15</v>
      </c>
      <c r="B295" s="33" t="s">
        <v>16</v>
      </c>
      <c r="C295" s="34" t="s">
        <v>11</v>
      </c>
      <c r="D295" s="34" t="s">
        <v>143</v>
      </c>
      <c r="E295" s="35" t="s">
        <v>12</v>
      </c>
      <c r="F295" s="35" t="s">
        <v>144</v>
      </c>
      <c r="G295" s="13" t="s">
        <v>14</v>
      </c>
      <c r="H295" s="13" t="s">
        <v>0</v>
      </c>
    </row>
    <row r="296" spans="1:8" ht="20.25" customHeight="1" x14ac:dyDescent="0.2">
      <c r="A296" s="15">
        <v>2</v>
      </c>
      <c r="B296" s="15">
        <v>3</v>
      </c>
      <c r="C296" s="15">
        <v>4</v>
      </c>
      <c r="D296" s="15">
        <v>5</v>
      </c>
      <c r="E296" s="16">
        <v>6</v>
      </c>
      <c r="F296" s="15">
        <v>7</v>
      </c>
      <c r="G296" s="17">
        <v>9</v>
      </c>
      <c r="H296" s="17">
        <v>8</v>
      </c>
    </row>
    <row r="297" spans="1:8" s="14" customFormat="1" x14ac:dyDescent="0.2">
      <c r="A297" s="75">
        <v>5752</v>
      </c>
      <c r="B297" s="77">
        <v>3111</v>
      </c>
      <c r="C297" s="89" t="s">
        <v>73</v>
      </c>
      <c r="D297" s="78">
        <v>80000</v>
      </c>
      <c r="E297" s="79">
        <v>0</v>
      </c>
      <c r="F297" s="78">
        <f t="shared" ref="F297:F307" si="19">D297+E297</f>
        <v>80000</v>
      </c>
      <c r="G297" s="59"/>
      <c r="H297" s="80"/>
    </row>
    <row r="298" spans="1:8" x14ac:dyDescent="0.2">
      <c r="A298" s="75">
        <v>5753</v>
      </c>
      <c r="B298" s="77">
        <v>3132</v>
      </c>
      <c r="C298" s="89" t="s">
        <v>45</v>
      </c>
      <c r="D298" s="78">
        <v>12400</v>
      </c>
      <c r="E298" s="79">
        <v>0</v>
      </c>
      <c r="F298" s="78">
        <f t="shared" si="19"/>
        <v>12400</v>
      </c>
      <c r="G298" s="59"/>
      <c r="H298" s="80"/>
    </row>
    <row r="299" spans="1:8" x14ac:dyDescent="0.2">
      <c r="A299" s="75">
        <v>5754</v>
      </c>
      <c r="B299" s="77">
        <v>3133</v>
      </c>
      <c r="C299" s="89" t="s">
        <v>46</v>
      </c>
      <c r="D299" s="78">
        <v>1360</v>
      </c>
      <c r="E299" s="79">
        <v>0</v>
      </c>
      <c r="F299" s="78">
        <f t="shared" si="19"/>
        <v>1360</v>
      </c>
      <c r="G299" s="59"/>
      <c r="H299" s="80"/>
    </row>
    <row r="300" spans="1:8" x14ac:dyDescent="0.2">
      <c r="A300" s="75">
        <v>5755</v>
      </c>
      <c r="B300" s="77">
        <v>3211</v>
      </c>
      <c r="C300" s="89" t="s">
        <v>119</v>
      </c>
      <c r="D300" s="58">
        <v>3000</v>
      </c>
      <c r="E300" s="105">
        <v>27000</v>
      </c>
      <c r="F300" s="78">
        <f t="shared" si="19"/>
        <v>30000</v>
      </c>
      <c r="G300" s="59"/>
      <c r="H300" s="80" t="s">
        <v>164</v>
      </c>
    </row>
    <row r="301" spans="1:8" ht="15" customHeight="1" x14ac:dyDescent="0.2">
      <c r="A301" s="76"/>
      <c r="B301" s="77">
        <v>3213</v>
      </c>
      <c r="C301" s="104" t="s">
        <v>78</v>
      </c>
      <c r="D301" s="58">
        <v>0</v>
      </c>
      <c r="E301" s="105">
        <v>10000</v>
      </c>
      <c r="F301" s="78">
        <f t="shared" si="19"/>
        <v>10000</v>
      </c>
      <c r="G301" s="59"/>
      <c r="H301" s="80" t="s">
        <v>164</v>
      </c>
    </row>
    <row r="302" spans="1:8" x14ac:dyDescent="0.2">
      <c r="A302" s="76">
        <v>5757</v>
      </c>
      <c r="B302" s="77">
        <v>3233</v>
      </c>
      <c r="C302" s="81" t="s">
        <v>195</v>
      </c>
      <c r="D302" s="58">
        <v>7000</v>
      </c>
      <c r="E302" s="105">
        <v>0</v>
      </c>
      <c r="F302" s="78">
        <f t="shared" si="19"/>
        <v>7000</v>
      </c>
      <c r="G302" s="59"/>
      <c r="H302" s="80"/>
    </row>
    <row r="303" spans="1:8" x14ac:dyDescent="0.2">
      <c r="A303" s="76">
        <v>5757</v>
      </c>
      <c r="B303" s="77">
        <v>3233</v>
      </c>
      <c r="C303" s="81" t="s">
        <v>53</v>
      </c>
      <c r="D303" s="58">
        <v>25000</v>
      </c>
      <c r="E303" s="105">
        <v>0</v>
      </c>
      <c r="F303" s="78">
        <f t="shared" si="19"/>
        <v>25000</v>
      </c>
      <c r="G303" s="59"/>
      <c r="H303" s="80"/>
    </row>
    <row r="304" spans="1:8" x14ac:dyDescent="0.2">
      <c r="A304" s="76">
        <v>5758</v>
      </c>
      <c r="B304" s="77">
        <v>3235</v>
      </c>
      <c r="C304" s="81" t="s">
        <v>60</v>
      </c>
      <c r="D304" s="58">
        <v>15000</v>
      </c>
      <c r="E304" s="105">
        <v>-10000</v>
      </c>
      <c r="F304" s="78">
        <f t="shared" si="19"/>
        <v>5000</v>
      </c>
      <c r="G304" s="59"/>
      <c r="H304" s="80" t="s">
        <v>164</v>
      </c>
    </row>
    <row r="305" spans="1:8" x14ac:dyDescent="0.2">
      <c r="A305" s="76">
        <v>5759</v>
      </c>
      <c r="B305" s="77">
        <v>3293</v>
      </c>
      <c r="C305" s="81" t="s">
        <v>71</v>
      </c>
      <c r="D305" s="78">
        <v>3000</v>
      </c>
      <c r="E305" s="123">
        <v>17000</v>
      </c>
      <c r="F305" s="78">
        <f t="shared" si="19"/>
        <v>20000</v>
      </c>
      <c r="G305" s="59"/>
      <c r="H305" s="80" t="s">
        <v>164</v>
      </c>
    </row>
    <row r="306" spans="1:8" x14ac:dyDescent="0.2">
      <c r="A306" s="76">
        <v>5760</v>
      </c>
      <c r="B306" s="77">
        <v>3431</v>
      </c>
      <c r="C306" s="81" t="s">
        <v>79</v>
      </c>
      <c r="D306" s="78">
        <v>700</v>
      </c>
      <c r="E306" s="79">
        <v>0</v>
      </c>
      <c r="F306" s="78">
        <f t="shared" si="19"/>
        <v>700</v>
      </c>
      <c r="G306" s="59"/>
      <c r="H306" s="80"/>
    </row>
    <row r="307" spans="1:8" x14ac:dyDescent="0.2">
      <c r="A307" s="76">
        <v>5761</v>
      </c>
      <c r="B307" s="77">
        <v>4227</v>
      </c>
      <c r="C307" s="95" t="s">
        <v>80</v>
      </c>
      <c r="D307" s="78">
        <v>20000</v>
      </c>
      <c r="E307" s="79">
        <v>-20000</v>
      </c>
      <c r="F307" s="78">
        <f t="shared" si="19"/>
        <v>0</v>
      </c>
      <c r="G307" s="59"/>
      <c r="H307" s="80" t="s">
        <v>164</v>
      </c>
    </row>
    <row r="308" spans="1:8" x14ac:dyDescent="0.2">
      <c r="A308" s="19"/>
      <c r="B308" s="19"/>
      <c r="C308" s="20" t="s">
        <v>26</v>
      </c>
      <c r="D308" s="21">
        <f>SUM(D297:D307)</f>
        <v>167460</v>
      </c>
      <c r="E308" s="22">
        <f>SUM(E297:E307)</f>
        <v>24000</v>
      </c>
      <c r="F308" s="23">
        <f>D308+E308</f>
        <v>191460</v>
      </c>
      <c r="G308" s="24"/>
      <c r="H308" s="24"/>
    </row>
    <row r="309" spans="1:8" ht="15.75" x14ac:dyDescent="0.25">
      <c r="A309" s="11" t="s">
        <v>28</v>
      </c>
      <c r="B309" s="25"/>
      <c r="C309" s="26"/>
      <c r="D309" s="27"/>
      <c r="E309" s="28"/>
      <c r="F309" s="27"/>
      <c r="G309" s="14"/>
      <c r="H309" s="14"/>
    </row>
    <row r="310" spans="1:8" ht="25.5" x14ac:dyDescent="0.2">
      <c r="A310" s="33" t="s">
        <v>19</v>
      </c>
      <c r="B310" s="33" t="s">
        <v>16</v>
      </c>
      <c r="C310" s="34" t="s">
        <v>11</v>
      </c>
      <c r="D310" s="34" t="s">
        <v>143</v>
      </c>
      <c r="E310" s="35" t="s">
        <v>12</v>
      </c>
      <c r="F310" s="35" t="s">
        <v>144</v>
      </c>
      <c r="G310" s="83"/>
      <c r="H310" s="13" t="s">
        <v>0</v>
      </c>
    </row>
    <row r="311" spans="1:8" ht="25.5" x14ac:dyDescent="0.2">
      <c r="A311" s="75"/>
      <c r="B311" s="77">
        <v>6381</v>
      </c>
      <c r="C311" s="100" t="s">
        <v>169</v>
      </c>
      <c r="D311" s="78">
        <f>D297+D298+D299+D300+D301+D302+D303+D304+D305+D306+D307</f>
        <v>167460</v>
      </c>
      <c r="E311" s="78">
        <f t="shared" ref="E311:F311" si="20">E297+E298+E299+E300+E301+E302+E303+E304+E305+E306+E307</f>
        <v>24000</v>
      </c>
      <c r="F311" s="78">
        <f t="shared" si="20"/>
        <v>191460</v>
      </c>
      <c r="G311" s="82"/>
      <c r="H311" s="103" t="s">
        <v>170</v>
      </c>
    </row>
    <row r="312" spans="1:8" x14ac:dyDescent="0.2">
      <c r="A312" s="19"/>
      <c r="B312" s="19"/>
      <c r="C312" s="20" t="s">
        <v>25</v>
      </c>
      <c r="D312" s="21">
        <f>SUM(D311)</f>
        <v>167460</v>
      </c>
      <c r="E312" s="21">
        <f t="shared" ref="E312:F312" si="21">SUM(E311)</f>
        <v>24000</v>
      </c>
      <c r="F312" s="21">
        <f t="shared" si="21"/>
        <v>191460</v>
      </c>
      <c r="G312" s="24"/>
      <c r="H312" s="24"/>
    </row>
    <row r="316" spans="1:8" ht="15.75" x14ac:dyDescent="0.25">
      <c r="A316" s="182" t="s">
        <v>21</v>
      </c>
      <c r="B316" s="182"/>
      <c r="C316" s="182"/>
      <c r="D316" s="182"/>
      <c r="E316" s="182"/>
      <c r="F316" s="182"/>
      <c r="G316" s="182"/>
      <c r="H316" s="182"/>
    </row>
    <row r="317" spans="1:8" ht="15" x14ac:dyDescent="0.25">
      <c r="A317" s="29"/>
      <c r="B317" s="29"/>
      <c r="C317" s="29"/>
      <c r="D317" s="29"/>
      <c r="E317" s="29"/>
      <c r="F317" s="29"/>
      <c r="G317" s="29"/>
      <c r="H317" s="29"/>
    </row>
    <row r="318" spans="1:8" ht="25.5" x14ac:dyDescent="0.2">
      <c r="A318" s="33" t="s">
        <v>19</v>
      </c>
      <c r="B318" s="33" t="s">
        <v>16</v>
      </c>
      <c r="C318" s="34" t="s">
        <v>11</v>
      </c>
      <c r="D318" s="34" t="s">
        <v>13</v>
      </c>
      <c r="E318" s="35" t="s">
        <v>12</v>
      </c>
      <c r="F318" s="35" t="s">
        <v>144</v>
      </c>
      <c r="G318" s="83"/>
      <c r="H318" s="13" t="s">
        <v>0</v>
      </c>
    </row>
    <row r="319" spans="1:8" x14ac:dyDescent="0.2">
      <c r="A319" s="113" t="s">
        <v>33</v>
      </c>
      <c r="B319" s="113">
        <v>6321</v>
      </c>
      <c r="C319" s="81" t="s">
        <v>37</v>
      </c>
      <c r="D319" s="128">
        <f>D100+D139</f>
        <v>0</v>
      </c>
      <c r="E319" s="139">
        <v>126219</v>
      </c>
      <c r="F319" s="128">
        <v>126219</v>
      </c>
      <c r="G319" s="82"/>
      <c r="H319" s="80" t="s">
        <v>200</v>
      </c>
    </row>
    <row r="320" spans="1:8" x14ac:dyDescent="0.2">
      <c r="A320" s="113" t="s">
        <v>34</v>
      </c>
      <c r="B320" s="113">
        <v>6322</v>
      </c>
      <c r="C320" s="81" t="s">
        <v>38</v>
      </c>
      <c r="D320" s="128">
        <v>0</v>
      </c>
      <c r="E320" s="139">
        <v>9307</v>
      </c>
      <c r="F320" s="128">
        <f>D320+E320</f>
        <v>9307</v>
      </c>
      <c r="G320" s="82"/>
      <c r="H320" s="80" t="s">
        <v>200</v>
      </c>
    </row>
    <row r="321" spans="1:8" ht="25.5" x14ac:dyDescent="0.2">
      <c r="A321" s="113"/>
      <c r="B321" s="113">
        <v>6381</v>
      </c>
      <c r="C321" s="100" t="s">
        <v>169</v>
      </c>
      <c r="D321" s="128">
        <f>D311</f>
        <v>167460</v>
      </c>
      <c r="E321" s="139">
        <f>E311</f>
        <v>24000</v>
      </c>
      <c r="F321" s="128">
        <f>F311</f>
        <v>191460</v>
      </c>
      <c r="G321" s="82"/>
      <c r="H321" s="80" t="s">
        <v>164</v>
      </c>
    </row>
    <row r="322" spans="1:8" x14ac:dyDescent="0.2">
      <c r="A322" s="113">
        <v>319</v>
      </c>
      <c r="B322" s="113">
        <v>6361</v>
      </c>
      <c r="C322" s="81" t="s">
        <v>39</v>
      </c>
      <c r="D322" s="129">
        <f>D198+D239+D291</f>
        <v>87000</v>
      </c>
      <c r="E322" s="132">
        <f>E198+E239</f>
        <v>-80000</v>
      </c>
      <c r="F322" s="129">
        <f>D322+E322</f>
        <v>7000</v>
      </c>
      <c r="G322" s="80"/>
      <c r="H322" s="80" t="s">
        <v>206</v>
      </c>
    </row>
    <row r="323" spans="1:8" x14ac:dyDescent="0.2">
      <c r="A323" s="113"/>
      <c r="B323" s="113">
        <v>6362</v>
      </c>
      <c r="C323" s="81" t="s">
        <v>205</v>
      </c>
      <c r="D323" s="129">
        <v>0</v>
      </c>
      <c r="E323" s="129">
        <f>E290</f>
        <v>500000</v>
      </c>
      <c r="F323" s="129">
        <f>D323+E323</f>
        <v>500000</v>
      </c>
      <c r="G323" s="80"/>
      <c r="H323" s="80" t="s">
        <v>175</v>
      </c>
    </row>
    <row r="324" spans="1:8" x14ac:dyDescent="0.2">
      <c r="A324" s="113">
        <v>322</v>
      </c>
      <c r="B324" s="113">
        <v>6413</v>
      </c>
      <c r="C324" s="81" t="s">
        <v>40</v>
      </c>
      <c r="D324" s="129">
        <f t="shared" ref="D324:F325" si="22">D102</f>
        <v>0</v>
      </c>
      <c r="E324" s="132">
        <f t="shared" si="22"/>
        <v>1000</v>
      </c>
      <c r="F324" s="129">
        <f t="shared" si="22"/>
        <v>1000</v>
      </c>
      <c r="G324" s="80"/>
      <c r="H324" s="80" t="s">
        <v>139</v>
      </c>
    </row>
    <row r="325" spans="1:8" x14ac:dyDescent="0.2">
      <c r="A325" s="113">
        <v>332</v>
      </c>
      <c r="B325" s="113">
        <v>6415</v>
      </c>
      <c r="C325" s="81" t="s">
        <v>151</v>
      </c>
      <c r="D325" s="129">
        <f t="shared" si="22"/>
        <v>0</v>
      </c>
      <c r="E325" s="132">
        <f t="shared" si="22"/>
        <v>1000</v>
      </c>
      <c r="F325" s="129">
        <f t="shared" si="22"/>
        <v>1000</v>
      </c>
      <c r="G325" s="80"/>
      <c r="H325" s="80" t="s">
        <v>167</v>
      </c>
    </row>
    <row r="326" spans="1:8" x14ac:dyDescent="0.2">
      <c r="A326" s="113">
        <v>371</v>
      </c>
      <c r="B326" s="113">
        <v>6422</v>
      </c>
      <c r="C326" s="81" t="s">
        <v>41</v>
      </c>
      <c r="D326" s="130">
        <v>0</v>
      </c>
      <c r="E326" s="131">
        <v>0</v>
      </c>
      <c r="F326" s="128">
        <f>F344</f>
        <v>0</v>
      </c>
      <c r="G326" s="80"/>
      <c r="H326" s="80"/>
    </row>
    <row r="327" spans="1:8" x14ac:dyDescent="0.2">
      <c r="A327" s="113">
        <v>484</v>
      </c>
      <c r="B327" s="113">
        <v>6526</v>
      </c>
      <c r="C327" s="81" t="s">
        <v>42</v>
      </c>
      <c r="D327" s="129">
        <f>D99</f>
        <v>50000</v>
      </c>
      <c r="E327" s="132">
        <f>E99</f>
        <v>35000</v>
      </c>
      <c r="F327" s="129">
        <f>F99</f>
        <v>85000</v>
      </c>
      <c r="G327" s="80"/>
      <c r="H327" s="93" t="s">
        <v>186</v>
      </c>
    </row>
    <row r="328" spans="1:8" x14ac:dyDescent="0.2">
      <c r="A328" s="113" t="s">
        <v>35</v>
      </c>
      <c r="B328" s="113">
        <v>6314</v>
      </c>
      <c r="C328" s="81" t="s">
        <v>43</v>
      </c>
      <c r="D328" s="129">
        <f>D153</f>
        <v>22000</v>
      </c>
      <c r="E328" s="132">
        <f>E148</f>
        <v>-10000</v>
      </c>
      <c r="F328" s="129">
        <f>D328+E328</f>
        <v>12000</v>
      </c>
      <c r="G328" s="80"/>
      <c r="H328" s="93" t="s">
        <v>179</v>
      </c>
    </row>
    <row r="329" spans="1:8" ht="25.5" x14ac:dyDescent="0.2">
      <c r="A329" s="113" t="s">
        <v>36</v>
      </c>
      <c r="B329" s="113">
        <v>6615</v>
      </c>
      <c r="C329" s="81" t="s">
        <v>116</v>
      </c>
      <c r="D329" s="129">
        <f>D54+D104+D140+D237+D276</f>
        <v>1610100</v>
      </c>
      <c r="E329" s="132">
        <f>E54+E104+E140+E237+E276</f>
        <v>15500</v>
      </c>
      <c r="F329" s="129">
        <f>F54+F104+F140+F237+F276</f>
        <v>1625600</v>
      </c>
      <c r="G329" s="80"/>
      <c r="H329" s="80" t="s">
        <v>124</v>
      </c>
    </row>
    <row r="330" spans="1:8" x14ac:dyDescent="0.2">
      <c r="A330" s="113">
        <v>528</v>
      </c>
      <c r="B330" s="113">
        <v>6631</v>
      </c>
      <c r="C330" s="81" t="s">
        <v>152</v>
      </c>
      <c r="D330" s="129">
        <f>D274</f>
        <v>0</v>
      </c>
      <c r="E330" s="132">
        <f>E274</f>
        <v>2500</v>
      </c>
      <c r="F330" s="129">
        <f>F274</f>
        <v>2500</v>
      </c>
      <c r="G330" s="80"/>
      <c r="H330" s="80" t="s">
        <v>168</v>
      </c>
    </row>
    <row r="331" spans="1:8" x14ac:dyDescent="0.2">
      <c r="A331" s="113">
        <v>9001</v>
      </c>
      <c r="B331" s="113">
        <v>6711</v>
      </c>
      <c r="C331" s="81" t="s">
        <v>153</v>
      </c>
      <c r="D331" s="129">
        <f>D51+D197+D240+D357</f>
        <v>1774500</v>
      </c>
      <c r="E331" s="132">
        <f>E51+E197+E240+E357+31420</f>
        <v>31420</v>
      </c>
      <c r="F331" s="129">
        <f>D331+E331</f>
        <v>1805920</v>
      </c>
      <c r="G331" s="80"/>
      <c r="H331" s="80" t="s">
        <v>187</v>
      </c>
    </row>
    <row r="332" spans="1:8" x14ac:dyDescent="0.2">
      <c r="A332" s="113">
        <v>9002</v>
      </c>
      <c r="B332" s="113">
        <v>6712</v>
      </c>
      <c r="C332" s="3" t="s">
        <v>207</v>
      </c>
      <c r="D332" s="129">
        <v>0</v>
      </c>
      <c r="E332" s="129">
        <v>500000</v>
      </c>
      <c r="F332" s="129">
        <f>D332+E332</f>
        <v>500000</v>
      </c>
      <c r="G332" s="80"/>
      <c r="H332" s="80" t="s">
        <v>175</v>
      </c>
    </row>
    <row r="333" spans="1:8" x14ac:dyDescent="0.2">
      <c r="A333" s="113">
        <v>9002</v>
      </c>
      <c r="B333" s="113">
        <v>6712</v>
      </c>
      <c r="C333" s="3" t="s">
        <v>207</v>
      </c>
      <c r="D333" s="129">
        <f>D201+D358+D46</f>
        <v>38500</v>
      </c>
      <c r="E333" s="132">
        <f>E201+E358+E52</f>
        <v>0</v>
      </c>
      <c r="F333" s="129">
        <f>F201+F358+F52</f>
        <v>38500</v>
      </c>
      <c r="G333" s="80"/>
      <c r="H333" s="93" t="s">
        <v>159</v>
      </c>
    </row>
    <row r="334" spans="1:8" x14ac:dyDescent="0.2">
      <c r="A334" s="151" t="s">
        <v>36</v>
      </c>
      <c r="B334" s="113">
        <v>9221</v>
      </c>
      <c r="C334" s="81" t="s">
        <v>171</v>
      </c>
      <c r="D334" s="129">
        <f>D105+D238+D275</f>
        <v>0</v>
      </c>
      <c r="E334" s="132">
        <f>E105+E238+E275</f>
        <v>333779</v>
      </c>
      <c r="F334" s="129">
        <f>F105+F238+F275</f>
        <v>333779</v>
      </c>
      <c r="G334" s="150"/>
      <c r="H334" s="80" t="s">
        <v>188</v>
      </c>
    </row>
    <row r="335" spans="1:8" x14ac:dyDescent="0.2">
      <c r="A335" s="151">
        <v>671</v>
      </c>
      <c r="B335" s="113">
        <v>9221</v>
      </c>
      <c r="C335" s="81" t="s">
        <v>172</v>
      </c>
      <c r="D335" s="129">
        <f>D53</f>
        <v>0</v>
      </c>
      <c r="E335" s="132">
        <f>E53</f>
        <v>700</v>
      </c>
      <c r="F335" s="129">
        <f>F53</f>
        <v>700</v>
      </c>
      <c r="G335" s="150"/>
      <c r="H335" s="80" t="s">
        <v>188</v>
      </c>
    </row>
    <row r="336" spans="1:8" x14ac:dyDescent="0.2">
      <c r="A336" s="151">
        <v>9001</v>
      </c>
      <c r="B336" s="113">
        <v>9221</v>
      </c>
      <c r="C336" s="81" t="s">
        <v>173</v>
      </c>
      <c r="D336" s="129">
        <f>D199</f>
        <v>0</v>
      </c>
      <c r="E336" s="132">
        <f>E199</f>
        <v>-31420</v>
      </c>
      <c r="F336" s="129">
        <f>F199</f>
        <v>-31420</v>
      </c>
      <c r="G336" s="150"/>
      <c r="H336" s="80" t="s">
        <v>201</v>
      </c>
    </row>
    <row r="337" spans="1:8" x14ac:dyDescent="0.2">
      <c r="A337" s="151" t="s">
        <v>35</v>
      </c>
      <c r="B337" s="113">
        <v>9221</v>
      </c>
      <c r="C337" s="81" t="s">
        <v>174</v>
      </c>
      <c r="D337" s="129">
        <v>0</v>
      </c>
      <c r="E337" s="132">
        <f>E154</f>
        <v>10856</v>
      </c>
      <c r="F337" s="128">
        <f>D337+E337</f>
        <v>10856</v>
      </c>
      <c r="G337" s="150"/>
      <c r="H337" s="80" t="s">
        <v>188</v>
      </c>
    </row>
    <row r="338" spans="1:8" x14ac:dyDescent="0.2">
      <c r="A338" s="151" t="s">
        <v>33</v>
      </c>
      <c r="B338" s="113">
        <v>9221</v>
      </c>
      <c r="C338" s="81" t="s">
        <v>37</v>
      </c>
      <c r="D338" s="129">
        <v>0</v>
      </c>
      <c r="E338" s="132">
        <v>-82598</v>
      </c>
      <c r="F338" s="128">
        <f t="shared" ref="F338:F339" si="23">D338+E338</f>
        <v>-82598</v>
      </c>
      <c r="G338" s="150"/>
      <c r="H338" s="80" t="s">
        <v>199</v>
      </c>
    </row>
    <row r="339" spans="1:8" x14ac:dyDescent="0.2">
      <c r="A339" s="151" t="s">
        <v>34</v>
      </c>
      <c r="B339" s="113">
        <v>9221</v>
      </c>
      <c r="C339" s="81" t="s">
        <v>38</v>
      </c>
      <c r="D339" s="129">
        <v>0</v>
      </c>
      <c r="E339" s="132">
        <v>-32980</v>
      </c>
      <c r="F339" s="128">
        <f t="shared" si="23"/>
        <v>-32980</v>
      </c>
      <c r="G339" s="150"/>
      <c r="H339" s="80" t="s">
        <v>199</v>
      </c>
    </row>
    <row r="340" spans="1:8" x14ac:dyDescent="0.2">
      <c r="A340" s="151">
        <v>319</v>
      </c>
      <c r="B340" s="113">
        <v>9221</v>
      </c>
      <c r="C340" s="81" t="s">
        <v>183</v>
      </c>
      <c r="D340" s="129">
        <f>D101</f>
        <v>0</v>
      </c>
      <c r="E340" s="132">
        <f>E101</f>
        <v>149664</v>
      </c>
      <c r="F340" s="129">
        <f>F101</f>
        <v>149664</v>
      </c>
      <c r="G340" s="150"/>
      <c r="H340" s="80" t="s">
        <v>188</v>
      </c>
    </row>
    <row r="341" spans="1:8" x14ac:dyDescent="0.2">
      <c r="A341" s="19"/>
      <c r="B341" s="19"/>
      <c r="C341" s="20" t="s">
        <v>22</v>
      </c>
      <c r="D341" s="86">
        <f>SUM(D319:D340)</f>
        <v>3749560</v>
      </c>
      <c r="E341" s="86">
        <f>SUM(E319:E340)</f>
        <v>1503947</v>
      </c>
      <c r="F341" s="87">
        <f>SUM(F319:F340)</f>
        <v>5253507</v>
      </c>
      <c r="G341" s="24"/>
      <c r="H341" s="24"/>
    </row>
    <row r="343" spans="1:8" x14ac:dyDescent="0.2">
      <c r="E343" s="85"/>
    </row>
    <row r="344" spans="1:8" x14ac:dyDescent="0.2">
      <c r="H344" s="28"/>
    </row>
    <row r="345" spans="1:8" x14ac:dyDescent="0.2">
      <c r="H345" s="28"/>
    </row>
    <row r="346" spans="1:8" x14ac:dyDescent="0.2">
      <c r="F346" s="28"/>
    </row>
    <row r="347" spans="1:8" ht="15.75" x14ac:dyDescent="0.25">
      <c r="A347" s="172" t="s">
        <v>74</v>
      </c>
      <c r="B347" s="172"/>
      <c r="C347" s="172"/>
      <c r="D347" s="172"/>
      <c r="E347" s="172"/>
      <c r="F347" s="172"/>
      <c r="G347" s="172"/>
    </row>
    <row r="348" spans="1:8" ht="15.75" x14ac:dyDescent="0.25">
      <c r="A348" s="11" t="s">
        <v>27</v>
      </c>
      <c r="B348" s="11"/>
      <c r="C348" s="11"/>
      <c r="D348" s="11"/>
      <c r="E348" s="11"/>
      <c r="F348" s="11"/>
      <c r="G348" s="12"/>
    </row>
    <row r="349" spans="1:8" ht="25.5" x14ac:dyDescent="0.2">
      <c r="A349" s="33" t="s">
        <v>15</v>
      </c>
      <c r="B349" s="33" t="s">
        <v>16</v>
      </c>
      <c r="C349" s="34" t="s">
        <v>11</v>
      </c>
      <c r="D349" s="34" t="s">
        <v>143</v>
      </c>
      <c r="E349" s="35" t="s">
        <v>12</v>
      </c>
      <c r="F349" s="35" t="s">
        <v>144</v>
      </c>
      <c r="G349" s="13" t="s">
        <v>14</v>
      </c>
      <c r="H349" s="13" t="s">
        <v>0</v>
      </c>
    </row>
    <row r="350" spans="1:8" x14ac:dyDescent="0.2">
      <c r="A350" s="15">
        <v>2</v>
      </c>
      <c r="B350" s="15">
        <v>3</v>
      </c>
      <c r="C350" s="15">
        <v>4</v>
      </c>
      <c r="D350" s="15">
        <v>5</v>
      </c>
      <c r="E350" s="67">
        <v>6</v>
      </c>
      <c r="F350" s="15">
        <v>7</v>
      </c>
      <c r="G350" s="17">
        <v>9</v>
      </c>
      <c r="H350" s="17">
        <v>8</v>
      </c>
    </row>
    <row r="351" spans="1:8" x14ac:dyDescent="0.2">
      <c r="A351" s="76">
        <v>6711</v>
      </c>
      <c r="B351" s="77">
        <v>3224</v>
      </c>
      <c r="C351" s="133" t="s">
        <v>154</v>
      </c>
      <c r="D351" s="58">
        <v>0</v>
      </c>
      <c r="E351" s="92">
        <v>0</v>
      </c>
      <c r="F351" s="78">
        <v>0</v>
      </c>
      <c r="G351" s="59">
        <v>9001</v>
      </c>
      <c r="H351" s="80" t="s">
        <v>198</v>
      </c>
    </row>
    <row r="352" spans="1:8" x14ac:dyDescent="0.2">
      <c r="A352" s="76"/>
      <c r="B352" s="77">
        <v>3232</v>
      </c>
      <c r="C352" s="81" t="s">
        <v>52</v>
      </c>
      <c r="D352" s="58">
        <v>0</v>
      </c>
      <c r="E352" s="92">
        <v>0</v>
      </c>
      <c r="F352" s="78">
        <v>0</v>
      </c>
      <c r="G352" s="59">
        <v>9001</v>
      </c>
      <c r="H352" s="80" t="s">
        <v>198</v>
      </c>
    </row>
    <row r="353" spans="1:8" x14ac:dyDescent="0.2">
      <c r="A353" s="75"/>
      <c r="B353" s="77">
        <v>4221</v>
      </c>
      <c r="C353" s="124" t="s">
        <v>165</v>
      </c>
      <c r="D353" s="58">
        <v>0</v>
      </c>
      <c r="E353" s="92">
        <v>0</v>
      </c>
      <c r="F353" s="78">
        <v>0</v>
      </c>
      <c r="G353" s="59">
        <v>9002</v>
      </c>
      <c r="H353" s="80" t="s">
        <v>198</v>
      </c>
    </row>
    <row r="354" spans="1:8" x14ac:dyDescent="0.2">
      <c r="A354" s="19"/>
      <c r="B354" s="19"/>
      <c r="C354" s="20" t="s">
        <v>26</v>
      </c>
      <c r="D354" s="21">
        <v>0</v>
      </c>
      <c r="E354" s="22">
        <f>E351+E352+E353+E46</f>
        <v>0</v>
      </c>
      <c r="F354" s="23">
        <v>0</v>
      </c>
      <c r="G354" s="24"/>
      <c r="H354" s="24"/>
    </row>
    <row r="356" spans="1:8" ht="25.5" x14ac:dyDescent="0.2">
      <c r="A356" s="33" t="s">
        <v>19</v>
      </c>
      <c r="B356" s="33" t="s">
        <v>16</v>
      </c>
      <c r="C356" s="34" t="s">
        <v>11</v>
      </c>
      <c r="D356" s="34" t="s">
        <v>143</v>
      </c>
      <c r="E356" s="35" t="s">
        <v>12</v>
      </c>
      <c r="F356" s="35" t="s">
        <v>144</v>
      </c>
      <c r="G356" s="83"/>
      <c r="H356" s="13" t="s">
        <v>0</v>
      </c>
    </row>
    <row r="357" spans="1:8" ht="25.5" x14ac:dyDescent="0.2">
      <c r="A357" s="75">
        <v>9001</v>
      </c>
      <c r="B357" s="77">
        <v>6711</v>
      </c>
      <c r="C357" s="125" t="s">
        <v>156</v>
      </c>
      <c r="D357" s="78">
        <v>0</v>
      </c>
      <c r="E357" s="126">
        <f>E351+E352</f>
        <v>0</v>
      </c>
      <c r="F357" s="78">
        <v>0</v>
      </c>
      <c r="G357" s="82"/>
      <c r="H357" s="80" t="s">
        <v>198</v>
      </c>
    </row>
    <row r="358" spans="1:8" ht="25.5" x14ac:dyDescent="0.2">
      <c r="A358" s="75">
        <v>9002</v>
      </c>
      <c r="B358" s="77">
        <v>6712</v>
      </c>
      <c r="C358" s="125" t="s">
        <v>156</v>
      </c>
      <c r="D358" s="78">
        <v>0</v>
      </c>
      <c r="E358" s="126">
        <v>0</v>
      </c>
      <c r="F358" s="101">
        <v>0</v>
      </c>
      <c r="G358" s="82"/>
      <c r="H358" s="80" t="s">
        <v>198</v>
      </c>
    </row>
    <row r="359" spans="1:8" x14ac:dyDescent="0.2">
      <c r="A359" s="19"/>
      <c r="B359" s="19"/>
      <c r="C359" s="20" t="s">
        <v>25</v>
      </c>
      <c r="D359" s="21">
        <f>D357+D358</f>
        <v>0</v>
      </c>
      <c r="E359" s="22">
        <f>SUM(E356:E358)</f>
        <v>0</v>
      </c>
      <c r="F359" s="23">
        <v>0</v>
      </c>
      <c r="G359" s="24"/>
      <c r="H359" s="149" t="s">
        <v>198</v>
      </c>
    </row>
    <row r="362" spans="1:8" ht="15" x14ac:dyDescent="0.25">
      <c r="G362" t="s">
        <v>210</v>
      </c>
    </row>
    <row r="363" spans="1:8" ht="15" x14ac:dyDescent="0.25">
      <c r="C363"/>
      <c r="D363"/>
      <c r="E363" s="62"/>
      <c r="F363"/>
      <c r="G363" s="3" t="s">
        <v>211</v>
      </c>
    </row>
    <row r="364" spans="1:8" x14ac:dyDescent="0.2">
      <c r="H364" s="28"/>
    </row>
  </sheetData>
  <protectedRanges>
    <protectedRange sqref="G10:H10 G8:H8 G140:H144 G112:H112 H120:H137 G113:G137 G297:H309 G311 G237:H242 G247:H272 G274:G275 G197:H203 G208:H235 G312:H312 G99:H107 G61:G97 G17:H49 G148:H151 G153:H162 G51:H56 G357:H359 G351:H354 G276:H279 H280:H281 G284:H287 G169:H195 G289:H292 A334:A340 G319:H341 H61:H66 H68:H97 H293" name="Raspon2_1"/>
    <protectedRange sqref="E17 E269:E270 E8 E99 E143:E144 E277:E279 E66:E83 E55:E56 E107 E195 E203 E241:E242 E20:E22 E235 E272 E49 E211:E221 E247:E248 E226:E233 E326 E308:E309 E136:E137 E120:E131 E300:E305 E251:E261 E357:E359 E46 E337:E339 D238:E238 D275:F275 E90:E97 E10:F10 F358 E354 E156:E162 E151 E291:E292 E287" name="Raspon1_1"/>
    <protectedRange sqref="E148:E149 E351:E353 E45 E47 E23:E43 E153:E154" name="Raspon1_1_1"/>
    <protectedRange sqref="E44" name="Raspon1_1_4_1"/>
    <protectedRange sqref="E284:E285 E169:E193" name="Raspon1_1_3"/>
    <protectedRange sqref="H113:H118" name="Raspon2_1_2"/>
    <protectedRange sqref="H119" name="Raspon2_1_3"/>
  </protectedRanges>
  <dataConsolidate/>
  <mergeCells count="37">
    <mergeCell ref="A347:G347"/>
    <mergeCell ref="A293:G293"/>
    <mergeCell ref="A280:G280"/>
    <mergeCell ref="A316:H316"/>
    <mergeCell ref="I247:R247"/>
    <mergeCell ref="I249:R249"/>
    <mergeCell ref="I250:R250"/>
    <mergeCell ref="I274:Q274"/>
    <mergeCell ref="A163:D163"/>
    <mergeCell ref="A165:G165"/>
    <mergeCell ref="A243:G243"/>
    <mergeCell ref="A204:C204"/>
    <mergeCell ref="I197:Q197"/>
    <mergeCell ref="I237:Q237"/>
    <mergeCell ref="I172:R172"/>
    <mergeCell ref="I171:R171"/>
    <mergeCell ref="I169:R169"/>
    <mergeCell ref="I208:R208"/>
    <mergeCell ref="I17:R17"/>
    <mergeCell ref="I19:R19"/>
    <mergeCell ref="I18:R18"/>
    <mergeCell ref="I51:Q51"/>
    <mergeCell ref="I99:Q99"/>
    <mergeCell ref="I61:R61"/>
    <mergeCell ref="I63:R63"/>
    <mergeCell ref="I119:R119"/>
    <mergeCell ref="I122:R122"/>
    <mergeCell ref="I160:M160"/>
    <mergeCell ref="A108:C108"/>
    <mergeCell ref="I112:R112"/>
    <mergeCell ref="A145:C145"/>
    <mergeCell ref="A2:C2"/>
    <mergeCell ref="A57:C57"/>
    <mergeCell ref="A3:H3"/>
    <mergeCell ref="A4:H4"/>
    <mergeCell ref="A13:G13"/>
    <mergeCell ref="A11:D11"/>
  </mergeCells>
  <phoneticPr fontId="0" type="noConversion"/>
  <pageMargins left="0.19685039370078741" right="0" top="0.74803149606299213" bottom="0" header="0.31496062992125984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List2</vt:lpstr>
      <vt:lpstr>PRIHODI I RASHODI</vt:lpstr>
      <vt:lpstr>OSNOVNE_ŠKOLE__ANTUN_NEMČIĆ_GOSTOVINSKI___ZA_2012._GODINU</vt:lpstr>
      <vt:lpstr>PRORAČUNSKI_KORISNICI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Cvitić</dc:creator>
  <cp:lastModifiedBy>Korisnik</cp:lastModifiedBy>
  <cp:lastPrinted>2016-09-06T10:10:41Z</cp:lastPrinted>
  <dcterms:created xsi:type="dcterms:W3CDTF">2009-12-03T06:34:03Z</dcterms:created>
  <dcterms:modified xsi:type="dcterms:W3CDTF">2016-09-06T10:20:42Z</dcterms:modified>
</cp:coreProperties>
</file>